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0" windowWidth="24510" windowHeight="13950"/>
  </bookViews>
  <sheets>
    <sheet name="Соль-Мг" sheetId="19" r:id="rId1"/>
    <sheet name="Ля-Мг" sheetId="20" r:id="rId2"/>
    <sheet name="Си-Мг" sheetId="21" r:id="rId3"/>
    <sheet name="ИВАватаров" sheetId="22" r:id="rId4"/>
    <sheet name="ИВО" sheetId="23" r:id="rId5"/>
    <sheet name="Ядро Абсолюта ИВО" sheetId="24" r:id="rId6"/>
  </sheets>
  <calcPr calcId="124519"/>
</workbook>
</file>

<file path=xl/calcChain.xml><?xml version="1.0" encoding="utf-8"?>
<calcChain xmlns="http://schemas.openxmlformats.org/spreadsheetml/2006/main">
  <c r="J3" i="24"/>
  <c r="B1" i="19"/>
  <c r="D17"/>
  <c r="P16"/>
  <c r="L16"/>
  <c r="M16" s="1"/>
  <c r="I16"/>
  <c r="J16" s="1"/>
  <c r="F16"/>
  <c r="E16"/>
  <c r="D16" s="1"/>
  <c r="P14"/>
  <c r="L14"/>
  <c r="M14" s="1"/>
  <c r="I14"/>
  <c r="J14" s="1"/>
  <c r="F14"/>
  <c r="E14"/>
  <c r="D14" s="1"/>
  <c r="P12"/>
  <c r="L12"/>
  <c r="M12" s="1"/>
  <c r="I12"/>
  <c r="J12" s="1"/>
  <c r="F12"/>
  <c r="E12"/>
  <c r="D12" s="1"/>
  <c r="P10"/>
  <c r="M10"/>
  <c r="L10"/>
  <c r="J10"/>
  <c r="I10"/>
  <c r="F10"/>
  <c r="E10"/>
  <c r="R9" s="1"/>
  <c r="N9"/>
  <c r="E17" i="20"/>
  <c r="Q16"/>
  <c r="M16"/>
  <c r="N16" s="1"/>
  <c r="J16"/>
  <c r="K16" s="1"/>
  <c r="G16"/>
  <c r="F16"/>
  <c r="E16" s="1"/>
  <c r="S15"/>
  <c r="Q14"/>
  <c r="N14"/>
  <c r="M14"/>
  <c r="K14"/>
  <c r="J14"/>
  <c r="G14"/>
  <c r="F14"/>
  <c r="E14" s="1"/>
  <c r="S13"/>
  <c r="Q12"/>
  <c r="M12"/>
  <c r="N12" s="1"/>
  <c r="J12"/>
  <c r="K12" s="1"/>
  <c r="G12"/>
  <c r="F12"/>
  <c r="E12" s="1"/>
  <c r="S11"/>
  <c r="Q10"/>
  <c r="N10"/>
  <c r="M10"/>
  <c r="K10"/>
  <c r="J10"/>
  <c r="G10"/>
  <c r="F10"/>
  <c r="E10"/>
  <c r="S9"/>
  <c r="O9"/>
  <c r="B1" i="21"/>
  <c r="D17"/>
  <c r="P16"/>
  <c r="L16"/>
  <c r="M16" s="1"/>
  <c r="I16"/>
  <c r="J16" s="1"/>
  <c r="F16"/>
  <c r="E16"/>
  <c r="D16" s="1"/>
  <c r="P14"/>
  <c r="M14"/>
  <c r="L14"/>
  <c r="J14"/>
  <c r="I14"/>
  <c r="F14"/>
  <c r="E14"/>
  <c r="D14" s="1"/>
  <c r="P12"/>
  <c r="L12"/>
  <c r="M12" s="1"/>
  <c r="I12"/>
  <c r="J12" s="1"/>
  <c r="F12"/>
  <c r="E12"/>
  <c r="D12" s="1"/>
  <c r="R11"/>
  <c r="P10"/>
  <c r="M10"/>
  <c r="L10"/>
  <c r="J10"/>
  <c r="I10"/>
  <c r="F10"/>
  <c r="E10"/>
  <c r="D10"/>
  <c r="R9"/>
  <c r="N9"/>
  <c r="B1" i="22"/>
  <c r="D17"/>
  <c r="P16"/>
  <c r="R15"/>
  <c r="P14"/>
  <c r="R13"/>
  <c r="P12"/>
  <c r="R11"/>
  <c r="P10"/>
  <c r="R9"/>
  <c r="N9"/>
  <c r="B1" i="20"/>
  <c r="C1" i="23"/>
  <c r="E17"/>
  <c r="Q16"/>
  <c r="M16"/>
  <c r="N16" s="1"/>
  <c r="G16"/>
  <c r="F16"/>
  <c r="E16" s="1"/>
  <c r="B16"/>
  <c r="J16" s="1"/>
  <c r="K16" s="1"/>
  <c r="Q14"/>
  <c r="M14"/>
  <c r="N14" s="1"/>
  <c r="G14"/>
  <c r="F14"/>
  <c r="E14" s="1"/>
  <c r="B14"/>
  <c r="J14" s="1"/>
  <c r="K14" s="1"/>
  <c r="Q12"/>
  <c r="M12"/>
  <c r="N12" s="1"/>
  <c r="G12"/>
  <c r="F12"/>
  <c r="E12" s="1"/>
  <c r="B12"/>
  <c r="J12" s="1"/>
  <c r="K12" s="1"/>
  <c r="Q10"/>
  <c r="M10"/>
  <c r="N10" s="1"/>
  <c r="G10"/>
  <c r="F10"/>
  <c r="E10" s="1"/>
  <c r="B10"/>
  <c r="J10" s="1"/>
  <c r="K10" s="1"/>
  <c r="O9"/>
  <c r="A16"/>
  <c r="A14"/>
  <c r="A12"/>
  <c r="D10" i="19" l="1"/>
  <c r="R11"/>
  <c r="R13"/>
  <c r="R13" i="21"/>
  <c r="R15"/>
  <c r="R15" i="19"/>
  <c r="S9" i="23"/>
  <c r="S11"/>
  <c r="S13"/>
  <c r="S15"/>
  <c r="C3" i="24" l="1"/>
  <c r="E3" s="1"/>
  <c r="F3" s="1"/>
  <c r="H3"/>
  <c r="I3" s="1"/>
</calcChain>
</file>

<file path=xl/sharedStrings.xml><?xml version="1.0" encoding="utf-8"?>
<sst xmlns="http://schemas.openxmlformats.org/spreadsheetml/2006/main" count="160" uniqueCount="47">
  <si>
    <t>в</t>
  </si>
  <si>
    <t>Степень</t>
  </si>
  <si>
    <t>синтезируя и компактифицируя их в</t>
  </si>
  <si>
    <t>Ядер</t>
  </si>
  <si>
    <t xml:space="preserve">Оформляется в </t>
  </si>
  <si>
    <t>Огнеобразы ИВО</t>
  </si>
  <si>
    <t>количество в компакте</t>
  </si>
  <si>
    <t>всего</t>
  </si>
  <si>
    <t>цифры</t>
  </si>
  <si>
    <t>Абсолютным Октавным Субъядерным Синтезом стяжаю</t>
  </si>
  <si>
    <t>Империо</t>
  </si>
  <si>
    <t>Истинной ИВДИВО-Цельности ИВО</t>
  </si>
  <si>
    <t>Основание степени</t>
  </si>
  <si>
    <t>К-во огнеобразов</t>
  </si>
  <si>
    <t>Вариант стяжания на примере Метагалактического мирового компакта:</t>
  </si>
  <si>
    <t>№ максимального Абсолюта</t>
  </si>
  <si>
    <t xml:space="preserve">Стяжаю  и возжигаю в  каждом из них </t>
  </si>
  <si>
    <t>Синтезный мировой компакт :</t>
  </si>
  <si>
    <t>Метагалактический мировой компакт :</t>
  </si>
  <si>
    <t>Тонкий мировой компакт :</t>
  </si>
  <si>
    <t xml:space="preserve">Физический мировой компакт : </t>
  </si>
  <si>
    <t xml:space="preserve">п. 44. Утвердить стяжание Абсолюта Фа и Абсолюта Изначально Вышестоящего Отца четырьмя компактами явления, где любой стяжаемый итогово Абсолют, стяжается четырьмя мировыми компактами его цифрового количества, имеющих явление цифровых компактов Абсолютов в каждом стяжаемом Абсолюте четырёх компактов в синтезе. Например, 274.877.906.944 Абсолюта Изначально Вышестоящего Отца развёртываются на четыре компакта по 68719476736 Абсолютов, в каждом из Абсолютов которых, явлен цифровой компакт по 274.877.906.944 Абсолюта Изначально Вышестоящих Аватаров Изначально Вышестоящего Отца в синтезе.  </t>
  </si>
  <si>
    <t>ИВО</t>
  </si>
  <si>
    <t xml:space="preserve">Я-Есмь </t>
  </si>
  <si>
    <t>ИВ Аватаров ИВО</t>
  </si>
  <si>
    <t>Синтез-ИВДИВО-Цельности ИВО</t>
  </si>
  <si>
    <t>Версум</t>
  </si>
  <si>
    <t>Стать-ИВДИВО-Цельности ИВО</t>
  </si>
  <si>
    <t>Континуум</t>
  </si>
  <si>
    <t xml:space="preserve">-й Абсолюты </t>
  </si>
  <si>
    <t xml:space="preserve">с 1 по </t>
  </si>
  <si>
    <t>Из п.46: ... от 91625979905й цифры до 366503886848 цифры Абсолютов Изначально Вышестоящего Отца, компактифицируемых в Ядро Изначально Вышестоящего Отца каждого Абсолюта,</t>
  </si>
  <si>
    <r>
      <rPr>
        <sz val="12"/>
        <color theme="1"/>
        <rFont val="Times New Roman"/>
        <family val="1"/>
        <charset val="204"/>
      </rPr>
      <t xml:space="preserve"> составлена на основании РАСПОРЯЖЕНИЕ (67) Абсолют Изначально Вышестоящего Отца
 от 20.01.2022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</si>
  <si>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с 51539607553 по </t>
  </si>
  <si>
    <t xml:space="preserve">с 34359738369 по </t>
  </si>
  <si>
    <t xml:space="preserve">с 17179869185 по </t>
  </si>
  <si>
    <t>Из п.46:   И далее, от 357924865й цифры до 1431666688 цифры Абсолютов Истинной ИВДИВО-Цельности Изначально Вышестоящего Отца, компактифицируемых в Континуум каждого Абсолюта,</t>
  </si>
  <si>
    <t>Из п.46:  И далее, от 1431666689й цифры до 5726633984 цифры Абсолютов Стать-ИВДИВО-Цельности Изначально Вышестоящего Отца, компактифицируемых в Версум каждого Абсолюта,</t>
  </si>
  <si>
    <t>Из п.46:    И далее, от 5726633985й цифры до 22906503168 цифры Абсолютов Синтез-ИВДИВО-Цельности Изначально Вышестоящего Отца, компактифицируемых в Империо каждого Абсолюта,</t>
  </si>
  <si>
    <t>Из п.46:   И далее, от 22906503169й цифры до 91625979904 цифры Абсолютов Изначально Вышестоящих Аватаров Изначально Вышестоящего Отца, компактифицируемых в Я-Есмь каждого Абсолюта,</t>
  </si>
  <si>
    <t>Из п.46:    Итогом 366503886849 цифра Абсолюта Изначально Вышестоящего Отца компактифицированного и синтезируемого в Ядро Абсолюта Изначально Вышестоящего Отца.</t>
  </si>
  <si>
    <t xml:space="preserve">Абсолютным  Октавным Субъядерным Синтезом стяжаю Метагалактический мировой компакт 1073741824-ти  АбсолютовСтать-ИВДИВО-Цельности ИВО с 2147483649 по 3221225472-й, в каждом из которых по  4294967296 Абсолютов Истинной ИВДИВО-Цельности ИВО с цифровым стяжанием согласно утвержденной схеме стяжания Абсолюта ИВО. И Разворачиваясь ими, стяжаю в каждый из 1073741824-ти АбсолютовСтать-ИВДИВО-Цельности ИВО с 2147483649 по 3221225472-й  количестово капель Абсолютного Огня согласно утвержденой схеме стяжания Абсолюта ИВО с максимальным количественным стяжанием в  3221225472-й  АбсолютСтать-ИВДИВО-Цельности ИВО, стяжая  в3221225472-й Абсолют Стать-ИВДИВО-Цельности ИВО 256 в 5075882359-лионной степени капель Абсолютного Огня с компактификацией их в 4652892160 Версум  3221225472-ого Абсолюта Стать-ИВДИВО-Цельности ИВО  </t>
  </si>
  <si>
    <t xml:space="preserve">Абсолютным Октавным Субъядерным Синтезом стяжаю Метагалактический мировой компакт 4294967296-ти  АбсолютовСинтез-ИВДИВО-Цельности ИВО с 8589934593 по 12884901888-й, в каждом из которых по  17179869184 Абсолютов Стать-ИВДИВО-Цельности ИВО с цифровым стяжанием согласно утвержденной схеме стяжания Абсолюта ИВО. И Разворачиваясь ими, стяжаю в каждый из 4294967296-ти АбсолютовСинтез-ИВДИВО-Цельности ИВО с 8589934593 по 12884901888-й  количестово капель Абсолютного Огня согласно утвержденой схеме стяжания Абсолюта ИВО с максимальным количественным стяжанием в  12884901888-й  АбсолютСинтез-ИВДИВО-Цельности ИВО, стяжая  в12884901888-й Абсолют Синтез-ИВДИВО-Цельности ИВО 1024 в 20303493681-лионной степени капель Абсолютного Огня с компактификацией их в 18611535872 Империо  12884901888-ого Абсолюта Синтез-ИВДИВО-Цельности ИВО  </t>
  </si>
  <si>
    <t xml:space="preserve">Абсолютным Октавным Субъядерным Синтезом стяжаю Метагалактический мировой компакт 17179869184-ти  АбсолютовИВ Аватаров ИВО с 34359738369 по 51539607552-й, в каждом из которых по  68719476736 Абсолютов Синтез-ИВДИВО-Цельности ИВО с цифровым стяжанием согласно утвержденной схеме стяжания Абсолюта ИВО. И Разворачиваясь ими, стяжаю в каждый из 17179869184-ти АбсолютовИВ Аватаров ИВО с 34359738369 по 51539607552-й  количестово капель Абсолютного Огня согласно утвержденой схеме стяжания Абсолюта ИВО с максимальным количественным стяжанием в  51539607552-й  АбсолютИВ Аватаров ИВО, стяжая  в51539607552-й Абсолют ИВ Аватаров ИВО 128 в 81213938970-лионной степени капель Абсолютного Огня с компактификацией их в 74446110720 Я-Есмь   51539607552-ого Абсолюта ИВ Аватаров ИВО  </t>
  </si>
  <si>
    <t xml:space="preserve">Абсолютным Октавным  Субъядерным Синтезом стяжаю Метагалактический мировой компакт 68719476736-ти  АбсолютовИВО с 137438953473 по 206158430208-й, в каждом из которых по  274877906944 Абсолютов ИВ Аватаров ИВО с цифровым стяжанием согласно утвержденной схеме стяжания Абсолюта ИВО. И Разворачиваясь ими, стяжаю в каждый из 68719476736-ти АбсолютовИВО с 137438953473 по 206158430208-й  количестово капель Абсолютного Огня согласно утвержденой схеме стяжания Абсолюта ИВО с максимальным количественным стяжанием в  206158430208-й  АбсолютИВО, стяжая  в206158430208-й Абсолют ИВО 64 в 324855720125-лионной степени капель Абсолютного Огня с компактификацией их в 297784410112 Ядер  206158430208-ого Абсолюта ИВО  </t>
  </si>
  <si>
    <t>: Абсолютным Октавным Субъядерным Синтезом стяжаю</t>
  </si>
  <si>
    <t xml:space="preserve">Абсолютным  Октавным Субъядерным Синтезом стяжаю Метагалактический мировой компакт 268435456-ти  АбсолютовИстинной ИВДИВО-Цельности ИВО с 536870913 по 805306368-й, в каждом из которых по  1073741824 Абсолютов Высокой Цельной ИВДИВО-Цельности ИВО с цифровым стяжанием согласно утвержденной схеме стяжания Абсолюта ИВО. И Разворачиваясь ими, стяжаю в каждый из 268435456-ти АбсолютовИстинной ИВДИВО-Цельности ИВО с 536870913 по 805306368-й  количестово капель Абсолютного Огня согласно утвержденой схеме стяжания Абсолюта ИВО с максимальным количественным стяжанием в  805306368-й  АбсолютИстинной ИВДИВО-Цельности ИВО, стяжая  в805306368-й Абсолют Истинной ИВДИВО-Цельности ИВО 4 в 1268979529-лионной степени капель Абсолютного Огня с компактификацией их в 1163231232 Континуума  805306368-ого Абсолюта Истинной ИВДИВО-Цельности ИВО  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</si>
</sst>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3" tint="0.39997558519241921"/>
      <name val="Arial Narrow"/>
      <family val="2"/>
      <charset val="204"/>
    </font>
    <font>
      <sz val="11"/>
      <color theme="3" tint="0.3999755851924192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3" tint="0.3999755851924192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color theme="9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i/>
      <u/>
      <sz val="12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2"/>
      <color theme="3" tint="0.399975585192419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3" fontId="0" fillId="0" borderId="0" xfId="0" applyNumberFormat="1"/>
    <xf numFmtId="0" fontId="0" fillId="0" borderId="10" xfId="0" applyBorder="1"/>
    <xf numFmtId="0" fontId="2" fillId="0" borderId="0" xfId="0" applyFont="1" applyBorder="1"/>
    <xf numFmtId="0" fontId="8" fillId="0" borderId="0" xfId="0" applyFont="1"/>
    <xf numFmtId="3" fontId="13" fillId="0" borderId="12" xfId="0" applyNumberFormat="1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/>
    </xf>
    <xf numFmtId="0" fontId="0" fillId="0" borderId="0" xfId="0" applyBorder="1"/>
    <xf numFmtId="3" fontId="0" fillId="0" borderId="10" xfId="0" applyNumberFormat="1" applyBorder="1"/>
    <xf numFmtId="3" fontId="1" fillId="0" borderId="10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3" fontId="9" fillId="0" borderId="10" xfId="0" applyNumberFormat="1" applyFont="1" applyBorder="1" applyAlignment="1"/>
    <xf numFmtId="3" fontId="15" fillId="3" borderId="11" xfId="0" applyNumberFormat="1" applyFont="1" applyFill="1" applyBorder="1" applyAlignment="1">
      <alignment horizontal="right"/>
    </xf>
    <xf numFmtId="3" fontId="15" fillId="3" borderId="15" xfId="0" applyNumberFormat="1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16" fillId="3" borderId="11" xfId="0" applyFont="1" applyFill="1" applyBorder="1" applyAlignment="1">
      <alignment horizontal="center"/>
    </xf>
    <xf numFmtId="3" fontId="16" fillId="3" borderId="11" xfId="0" applyNumberFormat="1" applyFont="1" applyFill="1" applyBorder="1"/>
    <xf numFmtId="3" fontId="16" fillId="3" borderId="13" xfId="0" applyNumberFormat="1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3" fontId="0" fillId="0" borderId="0" xfId="0" applyNumberFormat="1" applyBorder="1"/>
    <xf numFmtId="3" fontId="13" fillId="0" borderId="15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/>
    <xf numFmtId="3" fontId="13" fillId="0" borderId="15" xfId="0" applyNumberFormat="1" applyFont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/>
    </xf>
    <xf numFmtId="3" fontId="15" fillId="3" borderId="18" xfId="0" applyNumberFormat="1" applyFont="1" applyFill="1" applyBorder="1"/>
    <xf numFmtId="3" fontId="15" fillId="3" borderId="16" xfId="0" applyNumberFormat="1" applyFont="1" applyFill="1" applyBorder="1"/>
    <xf numFmtId="3" fontId="15" fillId="3" borderId="16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center" vertical="center" textRotation="90"/>
    </xf>
    <xf numFmtId="3" fontId="16" fillId="3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3" fontId="15" fillId="0" borderId="0" xfId="0" applyNumberFormat="1" applyFont="1" applyBorder="1" applyAlignment="1"/>
    <xf numFmtId="0" fontId="14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center"/>
    </xf>
    <xf numFmtId="3" fontId="14" fillId="3" borderId="0" xfId="0" applyNumberFormat="1" applyFont="1" applyFill="1" applyBorder="1" applyAlignment="1"/>
    <xf numFmtId="3" fontId="14" fillId="3" borderId="0" xfId="0" applyNumberFormat="1" applyFont="1" applyFill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justify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5" fillId="0" borderId="15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8" xfId="0" applyBorder="1" applyAlignment="1"/>
    <xf numFmtId="0" fontId="0" fillId="0" borderId="9" xfId="0" applyBorder="1" applyAlignment="1"/>
    <xf numFmtId="3" fontId="10" fillId="4" borderId="11" xfId="0" applyNumberFormat="1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right" wrapText="1"/>
    </xf>
    <xf numFmtId="0" fontId="5" fillId="3" borderId="16" xfId="0" applyFont="1" applyFill="1" applyBorder="1" applyAlignment="1">
      <alignment horizontal="right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textRotation="90" wrapText="1"/>
    </xf>
    <xf numFmtId="0" fontId="5" fillId="3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3" fontId="7" fillId="0" borderId="0" xfId="0" applyNumberFormat="1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topLeftCell="B1" workbookViewId="0">
      <selection activeCell="B1" sqref="B1:R1"/>
    </sheetView>
  </sheetViews>
  <sheetFormatPr defaultRowHeight="15"/>
  <cols>
    <col min="1" max="1" width="9.140625" hidden="1" customWidth="1"/>
    <col min="2" max="2" width="15.42578125" customWidth="1"/>
    <col min="3" max="3" width="9" customWidth="1"/>
    <col min="4" max="4" width="16.5703125" bestFit="1" customWidth="1"/>
    <col min="5" max="5" width="14.28515625" bestFit="1" customWidth="1"/>
    <col min="6" max="6" width="14.7109375" bestFit="1" customWidth="1"/>
    <col min="7" max="7" width="5" customWidth="1"/>
    <col min="8" max="8" width="8.42578125" customWidth="1"/>
    <col min="9" max="9" width="4.42578125" hidden="1" customWidth="1"/>
    <col min="10" max="10" width="10.140625" customWidth="1"/>
    <col min="11" max="11" width="4.85546875" customWidth="1"/>
    <col min="12" max="12" width="5" hidden="1" customWidth="1"/>
    <col min="13" max="13" width="14.28515625" bestFit="1" customWidth="1"/>
    <col min="14" max="14" width="5" customWidth="1"/>
    <col min="15" max="15" width="11" customWidth="1"/>
    <col min="16" max="16" width="14.28515625" bestFit="1" customWidth="1"/>
    <col min="17" max="17" width="5" customWidth="1"/>
    <col min="18" max="18" width="39" customWidth="1"/>
    <col min="20" max="20" width="10" bestFit="1" customWidth="1"/>
  </cols>
  <sheetData>
    <row r="1" spans="1:18" ht="18.75">
      <c r="B1" s="37" t="str">
        <f>CONCATENATE("Таблица для стяжания Абсолютов ",G9)</f>
        <v>Таблица для стяжания Абсолютов Истинной ИВДИВО-Цельности ИВО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  <c r="R1" s="38"/>
    </row>
    <row r="2" spans="1:18" ht="30" customHeight="1"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8"/>
      <c r="R2" s="38"/>
    </row>
    <row r="3" spans="1:18" ht="43.5" customHeight="1">
      <c r="B3" s="40" t="s">
        <v>36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38"/>
    </row>
    <row r="4" spans="1:18" ht="80.25" customHeight="1"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38"/>
    </row>
    <row r="5" spans="1:18" ht="32.25" customHeight="1">
      <c r="B5" s="40" t="s">
        <v>14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8" ht="93.75" customHeight="1" thickBot="1">
      <c r="D6" s="65" t="s">
        <v>46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18" ht="15.75" customHeight="1">
      <c r="B7" s="41" t="s">
        <v>15</v>
      </c>
      <c r="C7" s="43" t="s">
        <v>6</v>
      </c>
      <c r="D7" s="43">
        <v>268435456</v>
      </c>
      <c r="E7" s="45"/>
      <c r="F7" s="45"/>
      <c r="G7" s="45"/>
      <c r="H7" s="46"/>
      <c r="I7" s="46"/>
      <c r="J7" s="49" t="s">
        <v>12</v>
      </c>
      <c r="K7" s="50"/>
      <c r="L7" s="67" t="s">
        <v>0</v>
      </c>
      <c r="M7" s="69" t="s">
        <v>1</v>
      </c>
      <c r="N7" s="71"/>
      <c r="O7" s="71"/>
      <c r="P7" s="73" t="s">
        <v>4</v>
      </c>
      <c r="Q7" s="73"/>
      <c r="R7" s="74"/>
    </row>
    <row r="8" spans="1:18" ht="32.25" thickBot="1">
      <c r="B8" s="42"/>
      <c r="C8" s="44"/>
      <c r="D8" s="44"/>
      <c r="E8" s="47"/>
      <c r="F8" s="47"/>
      <c r="G8" s="47"/>
      <c r="H8" s="48"/>
      <c r="I8" s="48"/>
      <c r="J8" s="51"/>
      <c r="K8" s="51"/>
      <c r="L8" s="68"/>
      <c r="M8" s="70"/>
      <c r="N8" s="72"/>
      <c r="O8" s="72"/>
      <c r="P8" s="5" t="s">
        <v>13</v>
      </c>
      <c r="Q8" s="75" t="s">
        <v>5</v>
      </c>
      <c r="R8" s="76"/>
    </row>
    <row r="9" spans="1:18" ht="16.5" customHeight="1">
      <c r="A9" s="13"/>
      <c r="B9" s="13"/>
      <c r="C9" s="52" t="s">
        <v>9</v>
      </c>
      <c r="D9" s="55" t="s">
        <v>17</v>
      </c>
      <c r="E9" s="56"/>
      <c r="F9" s="57"/>
      <c r="G9" s="58" t="s">
        <v>11</v>
      </c>
      <c r="H9" s="59"/>
      <c r="I9" s="20"/>
      <c r="J9" s="62"/>
      <c r="K9" s="63"/>
      <c r="L9" s="63"/>
      <c r="M9" s="64"/>
      <c r="N9" s="58" t="str">
        <f>"-лионной степени капель Абсолютного Огня,"</f>
        <v>-лионной степени капель Абсолютного Огня,</v>
      </c>
      <c r="O9" s="79"/>
      <c r="P9" s="22"/>
      <c r="Q9" s="82" t="s">
        <v>28</v>
      </c>
      <c r="R9" s="77" t="str">
        <f>CONCATENATE(E10,"-ого Абсолюта ", G9)</f>
        <v>1073741824-ого Абсолюта Истинной ИВДИВО-Цельности ИВО</v>
      </c>
    </row>
    <row r="10" spans="1:18" ht="16.5" thickBot="1">
      <c r="A10" s="26">
        <v>1</v>
      </c>
      <c r="B10" s="26">
        <v>1431666688</v>
      </c>
      <c r="C10" s="53"/>
      <c r="D10" s="18" t="str">
        <f xml:space="preserve"> CONCATENATE("с ",E10-D7+1," по ")</f>
        <v xml:space="preserve">с 805306369 по </v>
      </c>
      <c r="E10" s="12">
        <f>D7*4</f>
        <v>1073741824</v>
      </c>
      <c r="F10" s="6" t="str">
        <f>"-й Абсолюты "</f>
        <v xml:space="preserve">-й Абсолюты </v>
      </c>
      <c r="G10" s="60"/>
      <c r="H10" s="61"/>
      <c r="I10" s="24">
        <f>MOD(B10-1073741824*A10+A10+3,11)+1</f>
        <v>5</v>
      </c>
      <c r="J10" s="14">
        <f>POWER(2,I10)</f>
        <v>32</v>
      </c>
      <c r="K10" s="15" t="s">
        <v>0</v>
      </c>
      <c r="L10" s="16">
        <f>INT((B10+3)/11)</f>
        <v>130151517</v>
      </c>
      <c r="M10" s="17">
        <f>B10+3+L10</f>
        <v>1561818208</v>
      </c>
      <c r="N10" s="80"/>
      <c r="O10" s="81"/>
      <c r="P10" s="23">
        <f>B10</f>
        <v>1431666688</v>
      </c>
      <c r="Q10" s="53"/>
      <c r="R10" s="78"/>
    </row>
    <row r="11" spans="1:18" ht="16.5" customHeight="1">
      <c r="A11" s="13"/>
      <c r="B11" s="13"/>
      <c r="C11" s="53"/>
      <c r="D11" s="55" t="s">
        <v>18</v>
      </c>
      <c r="E11" s="56"/>
      <c r="F11" s="57"/>
      <c r="G11" s="60"/>
      <c r="H11" s="61"/>
      <c r="I11" s="20"/>
      <c r="J11" s="62"/>
      <c r="K11" s="63"/>
      <c r="L11" s="63"/>
      <c r="M11" s="64"/>
      <c r="N11" s="80"/>
      <c r="O11" s="81"/>
      <c r="P11" s="22"/>
      <c r="Q11" s="53"/>
      <c r="R11" s="77" t="str">
        <f>CONCATENATE(E12,"-ого Абсолюта ", G9)</f>
        <v>805306368-ого Абсолюта Истинной ИВДИВО-Цельности ИВО</v>
      </c>
    </row>
    <row r="12" spans="1:18" ht="16.5" thickBot="1">
      <c r="A12" s="26">
        <v>1</v>
      </c>
      <c r="B12" s="26">
        <v>1163231232</v>
      </c>
      <c r="C12" s="53"/>
      <c r="D12" s="18" t="str">
        <f xml:space="preserve"> CONCATENATE("с ",E12-D7+1," по ")</f>
        <v xml:space="preserve">с 536870913 по </v>
      </c>
      <c r="E12" s="12">
        <f>D7*3</f>
        <v>805306368</v>
      </c>
      <c r="F12" s="6" t="str">
        <f t="shared" ref="F12:F16" si="0">"-й Абсолюты "</f>
        <v xml:space="preserve">-й Абсолюты </v>
      </c>
      <c r="G12" s="60"/>
      <c r="H12" s="61"/>
      <c r="I12" s="24">
        <f>MOD(B12-1073741824*A12+A12+3,11)+1</f>
        <v>2</v>
      </c>
      <c r="J12" s="14">
        <f t="shared" ref="J12" si="1">POWER(2,I12)</f>
        <v>4</v>
      </c>
      <c r="K12" s="15" t="s">
        <v>0</v>
      </c>
      <c r="L12" s="16">
        <f>INT((B12+3)/11)</f>
        <v>105748294</v>
      </c>
      <c r="M12" s="17">
        <f>B12+3+L12</f>
        <v>1268979529</v>
      </c>
      <c r="N12" s="80"/>
      <c r="O12" s="81"/>
      <c r="P12" s="23">
        <f>B12</f>
        <v>1163231232</v>
      </c>
      <c r="Q12" s="53"/>
      <c r="R12" s="78"/>
    </row>
    <row r="13" spans="1:18" ht="16.5" customHeight="1">
      <c r="A13" s="13"/>
      <c r="B13" s="13"/>
      <c r="C13" s="53"/>
      <c r="D13" s="55" t="s">
        <v>19</v>
      </c>
      <c r="E13" s="56"/>
      <c r="F13" s="57"/>
      <c r="G13" s="83" t="s">
        <v>16</v>
      </c>
      <c r="H13" s="61"/>
      <c r="I13" s="20"/>
      <c r="J13" s="62"/>
      <c r="K13" s="63"/>
      <c r="L13" s="63"/>
      <c r="M13" s="64"/>
      <c r="N13" s="83" t="s">
        <v>2</v>
      </c>
      <c r="O13" s="81"/>
      <c r="P13" s="22"/>
      <c r="Q13" s="53"/>
      <c r="R13" s="77" t="str">
        <f>CONCATENATE(E14,"-ого Абсолюта ", G9)</f>
        <v>536870912-ого Абсолюта Истинной ИВДИВО-Цельности ИВО</v>
      </c>
    </row>
    <row r="14" spans="1:18" ht="16.5" customHeight="1" thickBot="1">
      <c r="A14" s="26">
        <v>0</v>
      </c>
      <c r="B14" s="26">
        <v>894795776</v>
      </c>
      <c r="C14" s="53"/>
      <c r="D14" s="18" t="str">
        <f xml:space="preserve"> CONCATENATE("с ",E14-D7+1," по ")</f>
        <v xml:space="preserve">с 268435457 по </v>
      </c>
      <c r="E14" s="12">
        <f>D7*2</f>
        <v>536870912</v>
      </c>
      <c r="F14" s="6" t="str">
        <f t="shared" si="0"/>
        <v xml:space="preserve">-й Абсолюты </v>
      </c>
      <c r="G14" s="60" t="s">
        <v>16</v>
      </c>
      <c r="H14" s="61"/>
      <c r="I14" s="24">
        <f>MOD(B14-1073741824*A14+A14+3,11)+1</f>
        <v>10</v>
      </c>
      <c r="J14" s="14">
        <f t="shared" ref="J14" si="2">POWER(2,I14)</f>
        <v>1024</v>
      </c>
      <c r="K14" s="15" t="s">
        <v>0</v>
      </c>
      <c r="L14" s="16">
        <f>INT((B14+3)/11)</f>
        <v>81345070</v>
      </c>
      <c r="M14" s="17">
        <f>B14+3+L14</f>
        <v>976140849</v>
      </c>
      <c r="N14" s="80" t="s">
        <v>2</v>
      </c>
      <c r="O14" s="81"/>
      <c r="P14" s="23">
        <f>B14</f>
        <v>894795776</v>
      </c>
      <c r="Q14" s="53"/>
      <c r="R14" s="78"/>
    </row>
    <row r="15" spans="1:18" ht="16.5" customHeight="1">
      <c r="A15" s="13"/>
      <c r="B15" s="13"/>
      <c r="C15" s="53"/>
      <c r="D15" s="55" t="s">
        <v>20</v>
      </c>
      <c r="E15" s="56"/>
      <c r="F15" s="57"/>
      <c r="G15" s="60"/>
      <c r="H15" s="61"/>
      <c r="I15" s="20"/>
      <c r="J15" s="62"/>
      <c r="K15" s="63"/>
      <c r="L15" s="63"/>
      <c r="M15" s="64"/>
      <c r="N15" s="80"/>
      <c r="O15" s="81"/>
      <c r="P15" s="22"/>
      <c r="Q15" s="53"/>
      <c r="R15" s="77" t="str">
        <f>CONCATENATE(E16,"-ого Абсолюта ", G9)</f>
        <v>268435456-ого Абсолюта Истинной ИВДИВО-Цельности ИВО</v>
      </c>
    </row>
    <row r="16" spans="1:18" ht="16.5" thickBot="1">
      <c r="A16" s="26">
        <v>0</v>
      </c>
      <c r="B16" s="26">
        <v>626360320</v>
      </c>
      <c r="C16" s="54"/>
      <c r="D16" s="18" t="str">
        <f xml:space="preserve"> CONCATENATE("с ",E16-D7+1," по ")</f>
        <v xml:space="preserve">с 1 по </v>
      </c>
      <c r="E16" s="12">
        <f>D7</f>
        <v>268435456</v>
      </c>
      <c r="F16" s="6" t="str">
        <f t="shared" si="0"/>
        <v xml:space="preserve">-й Абсолюты </v>
      </c>
      <c r="G16" s="84"/>
      <c r="H16" s="85"/>
      <c r="I16" s="25">
        <f>MOD(B16-1073741824*A16+A16+3,11)+1</f>
        <v>7</v>
      </c>
      <c r="J16" s="14">
        <f t="shared" ref="J16" si="3">POWER(2,I16)</f>
        <v>128</v>
      </c>
      <c r="K16" s="15" t="s">
        <v>0</v>
      </c>
      <c r="L16" s="16">
        <f>INT((B16+3)/11)</f>
        <v>56941847</v>
      </c>
      <c r="M16" s="17">
        <f>B16+3+L16</f>
        <v>683302170</v>
      </c>
      <c r="N16" s="86"/>
      <c r="O16" s="87"/>
      <c r="P16" s="23">
        <f>B16</f>
        <v>626360320</v>
      </c>
      <c r="Q16" s="54"/>
      <c r="R16" s="78"/>
    </row>
    <row r="17" spans="3:18">
      <c r="C17" s="21" t="s">
        <v>7</v>
      </c>
      <c r="D17" s="11">
        <f>D7*4</f>
        <v>1073741824</v>
      </c>
      <c r="E17" s="11" t="s">
        <v>8</v>
      </c>
      <c r="F17" s="8"/>
      <c r="G17" s="19"/>
      <c r="H17" s="19"/>
      <c r="I17" s="3"/>
      <c r="J17" s="10"/>
      <c r="K17" s="2"/>
      <c r="L17" s="8"/>
      <c r="M17" s="9"/>
      <c r="N17" s="7"/>
      <c r="O17" s="7"/>
      <c r="P17" s="7"/>
      <c r="Q17" s="7"/>
      <c r="R17" s="2"/>
    </row>
  </sheetData>
  <mergeCells count="34">
    <mergeCell ref="R11:R12"/>
    <mergeCell ref="D13:F13"/>
    <mergeCell ref="G13:H16"/>
    <mergeCell ref="J13:M13"/>
    <mergeCell ref="N13:O16"/>
    <mergeCell ref="R13:R14"/>
    <mergeCell ref="D15:F15"/>
    <mergeCell ref="J15:M15"/>
    <mergeCell ref="C9:C16"/>
    <mergeCell ref="D9:F9"/>
    <mergeCell ref="G9:H12"/>
    <mergeCell ref="J9:M9"/>
    <mergeCell ref="D6:R6"/>
    <mergeCell ref="L7:L8"/>
    <mergeCell ref="M7:M8"/>
    <mergeCell ref="N7:O8"/>
    <mergeCell ref="P7:R7"/>
    <mergeCell ref="Q8:R8"/>
    <mergeCell ref="R15:R16"/>
    <mergeCell ref="N9:O12"/>
    <mergeCell ref="Q9:Q16"/>
    <mergeCell ref="R9:R10"/>
    <mergeCell ref="D11:F11"/>
    <mergeCell ref="J11:M11"/>
    <mergeCell ref="B7:B8"/>
    <mergeCell ref="C7:C8"/>
    <mergeCell ref="D7:D8"/>
    <mergeCell ref="E7:I8"/>
    <mergeCell ref="J7:K8"/>
    <mergeCell ref="B1:R1"/>
    <mergeCell ref="B2:R2"/>
    <mergeCell ref="B3:R3"/>
    <mergeCell ref="B4:R4"/>
    <mergeCell ref="B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topLeftCell="C1" workbookViewId="0">
      <selection activeCell="B1" sqref="B1:S1"/>
    </sheetView>
  </sheetViews>
  <sheetFormatPr defaultColWidth="8.42578125" defaultRowHeight="15"/>
  <cols>
    <col min="1" max="1" width="2.140625" hidden="1" customWidth="1"/>
    <col min="2" max="2" width="8.85546875" hidden="1" customWidth="1"/>
    <col min="3" max="3" width="18.140625" customWidth="1"/>
    <col min="4" max="4" width="9.85546875" customWidth="1"/>
    <col min="5" max="5" width="17.85546875" bestFit="1" customWidth="1"/>
    <col min="6" max="6" width="14.28515625" bestFit="1" customWidth="1"/>
    <col min="7" max="7" width="14.7109375" bestFit="1" customWidth="1"/>
    <col min="9" max="9" width="7.85546875" customWidth="1"/>
    <col min="10" max="10" width="0.140625" hidden="1" customWidth="1"/>
    <col min="11" max="11" width="5.5703125" customWidth="1"/>
    <col min="12" max="12" width="3.85546875" customWidth="1"/>
    <col min="13" max="13" width="12.42578125" hidden="1" customWidth="1"/>
    <col min="14" max="14" width="15.5703125" customWidth="1"/>
    <col min="16" max="16" width="7.42578125" customWidth="1"/>
    <col min="17" max="17" width="14.28515625" bestFit="1" customWidth="1"/>
    <col min="18" max="18" width="4.42578125" customWidth="1"/>
    <col min="19" max="19" width="35" customWidth="1"/>
  </cols>
  <sheetData>
    <row r="1" spans="1:19" ht="18.75">
      <c r="B1" s="37" t="str">
        <f>CONCATENATE("Таблица для стяжания Абсолютов ",F9)</f>
        <v xml:space="preserve">Таблица для стяжания Абсолютов 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  <c r="S1" s="38"/>
    </row>
    <row r="2" spans="1:19" ht="30" customHeight="1"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8"/>
      <c r="S2" s="38"/>
    </row>
    <row r="3" spans="1:19" ht="43.5" customHeight="1">
      <c r="B3" s="40" t="s">
        <v>37</v>
      </c>
      <c r="C3" s="40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38"/>
      <c r="Q3" s="38"/>
      <c r="R3" s="38"/>
      <c r="S3" s="38"/>
    </row>
    <row r="4" spans="1:19" ht="80.25" customHeight="1">
      <c r="B4" s="40" t="s">
        <v>21</v>
      </c>
      <c r="C4" s="40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38"/>
      <c r="Q4" s="38"/>
      <c r="R4" s="38"/>
      <c r="S4" s="38"/>
    </row>
    <row r="5" spans="1:19" ht="32.25" customHeight="1">
      <c r="B5" s="40" t="s">
        <v>14</v>
      </c>
      <c r="C5" s="40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38"/>
      <c r="Q5" s="38"/>
    </row>
    <row r="6" spans="1:19" ht="96.75" customHeight="1" thickBot="1">
      <c r="E6" s="65" t="s">
        <v>41</v>
      </c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ht="15.75" customHeight="1">
      <c r="C7" s="41" t="s">
        <v>15</v>
      </c>
      <c r="D7" s="43" t="s">
        <v>6</v>
      </c>
      <c r="E7" s="43">
        <v>1073741824</v>
      </c>
      <c r="F7" s="45"/>
      <c r="G7" s="45"/>
      <c r="H7" s="45"/>
      <c r="I7" s="46"/>
      <c r="J7" s="46"/>
      <c r="K7" s="49" t="s">
        <v>12</v>
      </c>
      <c r="L7" s="50"/>
      <c r="M7" s="67" t="s">
        <v>0</v>
      </c>
      <c r="N7" s="67" t="s">
        <v>1</v>
      </c>
      <c r="O7" s="71"/>
      <c r="P7" s="71"/>
      <c r="Q7" s="73" t="s">
        <v>4</v>
      </c>
      <c r="R7" s="73"/>
      <c r="S7" s="74"/>
    </row>
    <row r="8" spans="1:19" ht="32.25" customHeight="1" thickBot="1">
      <c r="C8" s="42"/>
      <c r="D8" s="44"/>
      <c r="E8" s="44"/>
      <c r="F8" s="47"/>
      <c r="G8" s="47"/>
      <c r="H8" s="47"/>
      <c r="I8" s="48"/>
      <c r="J8" s="48"/>
      <c r="K8" s="51"/>
      <c r="L8" s="51"/>
      <c r="M8" s="68"/>
      <c r="N8" s="68"/>
      <c r="O8" s="72"/>
      <c r="P8" s="72"/>
      <c r="Q8" s="5" t="s">
        <v>13</v>
      </c>
      <c r="R8" s="75" t="s">
        <v>5</v>
      </c>
      <c r="S8" s="76"/>
    </row>
    <row r="9" spans="1:19" ht="16.5" customHeight="1">
      <c r="A9" s="13"/>
      <c r="B9" s="13"/>
      <c r="C9" s="13"/>
      <c r="D9" s="52" t="s">
        <v>9</v>
      </c>
      <c r="E9" s="55" t="s">
        <v>17</v>
      </c>
      <c r="F9" s="56"/>
      <c r="G9" s="57"/>
      <c r="H9" s="58" t="s">
        <v>27</v>
      </c>
      <c r="I9" s="59"/>
      <c r="J9" s="20"/>
      <c r="K9" s="62"/>
      <c r="L9" s="63"/>
      <c r="M9" s="63"/>
      <c r="N9" s="64"/>
      <c r="O9" s="58" t="str">
        <f>"-лионной степени капель Абсолютного Огня,"</f>
        <v>-лионной степени капель Абсолютного Огня,</v>
      </c>
      <c r="P9" s="79"/>
      <c r="Q9" s="22"/>
      <c r="R9" s="82" t="s">
        <v>26</v>
      </c>
      <c r="S9" s="77" t="str">
        <f>CONCATENATE(F10,"-ого Абсолюта ", H9)</f>
        <v>4294967296-ого Абсолюта Стать-ИВДИВО-Цельности ИВО</v>
      </c>
    </row>
    <row r="10" spans="1:19" ht="16.5" thickBot="1">
      <c r="A10" s="26">
        <v>5</v>
      </c>
      <c r="B10" s="26">
        <v>5</v>
      </c>
      <c r="C10" s="26">
        <v>5726633984</v>
      </c>
      <c r="D10" s="53"/>
      <c r="E10" s="18" t="str">
        <f xml:space="preserve"> CONCATENATE("с ",F10-E7+1," по ")</f>
        <v xml:space="preserve">с 3221225473 по </v>
      </c>
      <c r="F10" s="12">
        <f>E7*4</f>
        <v>4294967296</v>
      </c>
      <c r="G10" s="6" t="str">
        <f>"-й Абсолюты "</f>
        <v xml:space="preserve">-й Абсолюты </v>
      </c>
      <c r="H10" s="60"/>
      <c r="I10" s="61"/>
      <c r="J10" s="24">
        <f t="shared" ref="J10" si="0">MOD(C10-1073741824*B10+B10+3,11)+1</f>
        <v>9</v>
      </c>
      <c r="K10" s="14">
        <f>POWER(2,J10)</f>
        <v>512</v>
      </c>
      <c r="L10" s="15" t="s">
        <v>0</v>
      </c>
      <c r="M10" s="16">
        <f>INT((C10+3)/11)</f>
        <v>520603089</v>
      </c>
      <c r="N10" s="17">
        <f>C10+3+M10</f>
        <v>6247237076</v>
      </c>
      <c r="O10" s="80"/>
      <c r="P10" s="81"/>
      <c r="Q10" s="23">
        <f>C10</f>
        <v>5726633984</v>
      </c>
      <c r="R10" s="53"/>
      <c r="S10" s="78"/>
    </row>
    <row r="11" spans="1:19" ht="16.5" customHeight="1">
      <c r="A11" s="13"/>
      <c r="B11" s="13"/>
      <c r="C11" s="13"/>
      <c r="D11" s="53"/>
      <c r="E11" s="55" t="s">
        <v>18</v>
      </c>
      <c r="F11" s="56"/>
      <c r="G11" s="57"/>
      <c r="H11" s="60"/>
      <c r="I11" s="61"/>
      <c r="J11" s="20"/>
      <c r="K11" s="62"/>
      <c r="L11" s="63"/>
      <c r="M11" s="63"/>
      <c r="N11" s="64"/>
      <c r="O11" s="80"/>
      <c r="P11" s="81"/>
      <c r="Q11" s="22"/>
      <c r="R11" s="53"/>
      <c r="S11" s="77" t="str">
        <f>CONCATENATE(F12,"-ого Абсолюта ", H9)</f>
        <v>3221225472-ого Абсолюта Стать-ИВДИВО-Цельности ИВО</v>
      </c>
    </row>
    <row r="12" spans="1:19" ht="16.5" thickBot="1">
      <c r="A12" s="26">
        <v>4</v>
      </c>
      <c r="B12" s="26">
        <v>4</v>
      </c>
      <c r="C12" s="26">
        <v>4652892160</v>
      </c>
      <c r="D12" s="53"/>
      <c r="E12" s="18" t="str">
        <f xml:space="preserve"> CONCATENATE("с ",F12-E7+1," по ")</f>
        <v xml:space="preserve">с 2147483649 по </v>
      </c>
      <c r="F12" s="12">
        <f>E7*3</f>
        <v>3221225472</v>
      </c>
      <c r="G12" s="6" t="str">
        <f t="shared" ref="G12:G16" si="1">"-й Абсолюты "</f>
        <v xml:space="preserve">-й Абсолюты </v>
      </c>
      <c r="H12" s="60"/>
      <c r="I12" s="61"/>
      <c r="J12" s="24">
        <f t="shared" ref="J12" si="2">MOD(C12-1073741824*B12+B12+3,11)+1</f>
        <v>8</v>
      </c>
      <c r="K12" s="14">
        <f t="shared" ref="K12" si="3">POWER(2,J12)</f>
        <v>256</v>
      </c>
      <c r="L12" s="15" t="s">
        <v>0</v>
      </c>
      <c r="M12" s="16">
        <f>INT((C12+3)/11)</f>
        <v>422990196</v>
      </c>
      <c r="N12" s="17">
        <f>C12+3+M12</f>
        <v>5075882359</v>
      </c>
      <c r="O12" s="80"/>
      <c r="P12" s="81"/>
      <c r="Q12" s="23">
        <f>C12</f>
        <v>4652892160</v>
      </c>
      <c r="R12" s="53"/>
      <c r="S12" s="78"/>
    </row>
    <row r="13" spans="1:19" ht="16.5" customHeight="1">
      <c r="A13" s="13"/>
      <c r="B13" s="13"/>
      <c r="C13" s="13"/>
      <c r="D13" s="53"/>
      <c r="E13" s="55" t="s">
        <v>19</v>
      </c>
      <c r="F13" s="56"/>
      <c r="G13" s="57"/>
      <c r="H13" s="83" t="s">
        <v>16</v>
      </c>
      <c r="I13" s="61"/>
      <c r="J13" s="20"/>
      <c r="K13" s="62"/>
      <c r="L13" s="63"/>
      <c r="M13" s="63"/>
      <c r="N13" s="64"/>
      <c r="O13" s="83" t="s">
        <v>2</v>
      </c>
      <c r="P13" s="81"/>
      <c r="Q13" s="22"/>
      <c r="R13" s="53"/>
      <c r="S13" s="77" t="str">
        <f>CONCATENATE(F14,"-ого Абсолюта ", H9)</f>
        <v>2147483648-ого Абсолюта Стать-ИВДИВО-Цельности ИВО</v>
      </c>
    </row>
    <row r="14" spans="1:19" ht="16.5" customHeight="1" thickBot="1">
      <c r="A14" s="26">
        <v>3</v>
      </c>
      <c r="B14" s="26">
        <v>3</v>
      </c>
      <c r="C14" s="26">
        <v>3579150336</v>
      </c>
      <c r="D14" s="53"/>
      <c r="E14" s="18" t="str">
        <f xml:space="preserve"> CONCATENATE("с ",F14-E7+1," по ")</f>
        <v xml:space="preserve">с 1073741825 по </v>
      </c>
      <c r="F14" s="12">
        <f>E7*2</f>
        <v>2147483648</v>
      </c>
      <c r="G14" s="6" t="str">
        <f t="shared" si="1"/>
        <v xml:space="preserve">-й Абсолюты </v>
      </c>
      <c r="H14" s="60" t="s">
        <v>16</v>
      </c>
      <c r="I14" s="61"/>
      <c r="J14" s="24">
        <f t="shared" ref="J14" si="4">MOD(C14-1073741824*B14+B14+3,11)+1</f>
        <v>7</v>
      </c>
      <c r="K14" s="14">
        <f t="shared" ref="K14" si="5">POWER(2,J14)</f>
        <v>128</v>
      </c>
      <c r="L14" s="15" t="s">
        <v>0</v>
      </c>
      <c r="M14" s="16">
        <f>INT((C14+3)/11)</f>
        <v>325377303</v>
      </c>
      <c r="N14" s="17">
        <f>C14+3+M14</f>
        <v>3904527642</v>
      </c>
      <c r="O14" s="80" t="s">
        <v>2</v>
      </c>
      <c r="P14" s="81"/>
      <c r="Q14" s="23">
        <f>C14</f>
        <v>3579150336</v>
      </c>
      <c r="R14" s="53"/>
      <c r="S14" s="78"/>
    </row>
    <row r="15" spans="1:19" ht="16.5" customHeight="1">
      <c r="A15" s="13"/>
      <c r="B15" s="13"/>
      <c r="C15" s="13"/>
      <c r="D15" s="53"/>
      <c r="E15" s="55" t="s">
        <v>20</v>
      </c>
      <c r="F15" s="56"/>
      <c r="G15" s="57"/>
      <c r="H15" s="60"/>
      <c r="I15" s="61"/>
      <c r="J15" s="20"/>
      <c r="K15" s="62"/>
      <c r="L15" s="63"/>
      <c r="M15" s="63"/>
      <c r="N15" s="64"/>
      <c r="O15" s="80"/>
      <c r="P15" s="81"/>
      <c r="Q15" s="22"/>
      <c r="R15" s="53"/>
      <c r="S15" s="77" t="str">
        <f>CONCATENATE(F16,"-ого Абсолюта ", H9)</f>
        <v>1073741824-ого Абсолюта Стать-ИВДИВО-Цельности ИВО</v>
      </c>
    </row>
    <row r="16" spans="1:19" ht="16.5" thickBot="1">
      <c r="A16" s="26">
        <v>2</v>
      </c>
      <c r="B16" s="26">
        <v>2</v>
      </c>
      <c r="C16" s="26">
        <v>2505408512</v>
      </c>
      <c r="D16" s="54"/>
      <c r="E16" s="18" t="str">
        <f xml:space="preserve"> CONCATENATE("с ",F16-E7+1," по ")</f>
        <v xml:space="preserve">с 1 по </v>
      </c>
      <c r="F16" s="12">
        <f>E7</f>
        <v>1073741824</v>
      </c>
      <c r="G16" s="6" t="str">
        <f t="shared" si="1"/>
        <v xml:space="preserve">-й Абсолюты </v>
      </c>
      <c r="H16" s="84"/>
      <c r="I16" s="85"/>
      <c r="J16" s="25">
        <f t="shared" ref="J16" si="6">MOD(C16-1073741824*B16+B16+3,11)+1</f>
        <v>6</v>
      </c>
      <c r="K16" s="14">
        <f t="shared" ref="K16" si="7">POWER(2,J16)</f>
        <v>64</v>
      </c>
      <c r="L16" s="15" t="s">
        <v>0</v>
      </c>
      <c r="M16" s="16">
        <f>INT((C16+3)/11)</f>
        <v>227764410</v>
      </c>
      <c r="N16" s="17">
        <f>C16+3+M16</f>
        <v>2733172925</v>
      </c>
      <c r="O16" s="86"/>
      <c r="P16" s="87"/>
      <c r="Q16" s="23">
        <f>C16</f>
        <v>2505408512</v>
      </c>
      <c r="R16" s="54"/>
      <c r="S16" s="78"/>
    </row>
    <row r="17" spans="4:19">
      <c r="D17" s="21" t="s">
        <v>7</v>
      </c>
      <c r="E17" s="11">
        <f>E7*4</f>
        <v>4294967296</v>
      </c>
      <c r="F17" s="11" t="s">
        <v>8</v>
      </c>
      <c r="G17" s="8"/>
      <c r="H17" s="19"/>
      <c r="I17" s="19"/>
      <c r="J17" s="3"/>
      <c r="K17" s="10"/>
      <c r="L17" s="2"/>
      <c r="M17" s="8"/>
      <c r="N17" s="9"/>
      <c r="O17" s="7"/>
      <c r="P17" s="7"/>
      <c r="Q17" s="7"/>
      <c r="R17" s="7"/>
      <c r="S17" s="2"/>
    </row>
  </sheetData>
  <mergeCells count="34">
    <mergeCell ref="C7:C8"/>
    <mergeCell ref="D7:D8"/>
    <mergeCell ref="M7:M8"/>
    <mergeCell ref="B3:S3"/>
    <mergeCell ref="B4:S4"/>
    <mergeCell ref="B5:Q5"/>
    <mergeCell ref="B1:S1"/>
    <mergeCell ref="B2:S2"/>
    <mergeCell ref="D9:D16"/>
    <mergeCell ref="E9:G9"/>
    <mergeCell ref="H9:I12"/>
    <mergeCell ref="K9:N9"/>
    <mergeCell ref="O9:P12"/>
    <mergeCell ref="E6:S6"/>
    <mergeCell ref="E7:E8"/>
    <mergeCell ref="F7:J8"/>
    <mergeCell ref="K7:L8"/>
    <mergeCell ref="N7:N8"/>
    <mergeCell ref="O7:P8"/>
    <mergeCell ref="Q7:S7"/>
    <mergeCell ref="R8:S8"/>
    <mergeCell ref="S9:S10"/>
    <mergeCell ref="E11:G11"/>
    <mergeCell ref="K11:N11"/>
    <mergeCell ref="S11:S12"/>
    <mergeCell ref="E13:G13"/>
    <mergeCell ref="H13:I16"/>
    <mergeCell ref="K13:N13"/>
    <mergeCell ref="O13:P16"/>
    <mergeCell ref="S13:S14"/>
    <mergeCell ref="E15:G15"/>
    <mergeCell ref="K15:N15"/>
    <mergeCell ref="S15:S16"/>
    <mergeCell ref="R9:R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7"/>
  <sheetViews>
    <sheetView topLeftCell="B1" workbookViewId="0">
      <selection activeCell="B1" sqref="B1:R1"/>
    </sheetView>
  </sheetViews>
  <sheetFormatPr defaultRowHeight="15"/>
  <cols>
    <col min="1" max="1" width="9.140625" hidden="1" customWidth="1"/>
    <col min="2" max="2" width="18.140625" customWidth="1"/>
    <col min="3" max="3" width="11" customWidth="1"/>
    <col min="4" max="4" width="19" bestFit="1" customWidth="1"/>
    <col min="5" max="5" width="15.42578125" bestFit="1" customWidth="1"/>
    <col min="6" max="6" width="14.7109375" bestFit="1" customWidth="1"/>
    <col min="7" max="7" width="13.42578125" bestFit="1" customWidth="1"/>
    <col min="8" max="8" width="3.85546875" customWidth="1"/>
    <col min="9" max="9" width="9.140625" hidden="1" customWidth="1"/>
    <col min="11" max="11" width="5" customWidth="1"/>
    <col min="12" max="12" width="0.140625" hidden="1" customWidth="1"/>
    <col min="13" max="13" width="15.42578125" bestFit="1" customWidth="1"/>
    <col min="14" max="14" width="7.5703125" customWidth="1"/>
    <col min="15" max="15" width="7.7109375" customWidth="1"/>
    <col min="16" max="16" width="15.42578125" bestFit="1" customWidth="1"/>
    <col min="17" max="17" width="4.85546875" customWidth="1"/>
    <col min="18" max="18" width="37.85546875" customWidth="1"/>
  </cols>
  <sheetData>
    <row r="1" spans="1:18" ht="18.75" customHeight="1">
      <c r="B1" s="37" t="str">
        <f>CONCATENATE("Таблица для стяжания Абсолютов ",G9)</f>
        <v>Таблица для стяжания Абсолютов Синтез-ИВДИВО-Цельности ИВО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8" ht="30" customHeight="1"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8"/>
    </row>
    <row r="3" spans="1:18" ht="43.5" customHeight="1">
      <c r="B3" s="40" t="s">
        <v>38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38"/>
    </row>
    <row r="4" spans="1:18" ht="80.25" customHeight="1"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38"/>
    </row>
    <row r="5" spans="1:18" ht="32.25" customHeight="1">
      <c r="B5" s="40" t="s">
        <v>14</v>
      </c>
      <c r="C5" s="40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38"/>
      <c r="Q5" s="38"/>
    </row>
    <row r="6" spans="1:18" ht="75.75" customHeight="1" thickBot="1">
      <c r="D6" s="65" t="s">
        <v>42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18" ht="15.75" customHeight="1">
      <c r="B7" s="41" t="s">
        <v>15</v>
      </c>
      <c r="C7" s="43" t="s">
        <v>6</v>
      </c>
      <c r="D7" s="43">
        <v>4294967296</v>
      </c>
      <c r="E7" s="45"/>
      <c r="F7" s="45"/>
      <c r="G7" s="45"/>
      <c r="H7" s="46"/>
      <c r="I7" s="46"/>
      <c r="J7" s="49" t="s">
        <v>12</v>
      </c>
      <c r="K7" s="50"/>
      <c r="L7" s="67" t="s">
        <v>0</v>
      </c>
      <c r="M7" s="67" t="s">
        <v>1</v>
      </c>
      <c r="N7" s="71"/>
      <c r="O7" s="71"/>
      <c r="P7" s="73" t="s">
        <v>4</v>
      </c>
      <c r="Q7" s="73"/>
      <c r="R7" s="74"/>
    </row>
    <row r="8" spans="1:18" ht="32.25" thickBot="1">
      <c r="B8" s="42"/>
      <c r="C8" s="44"/>
      <c r="D8" s="44"/>
      <c r="E8" s="47"/>
      <c r="F8" s="47"/>
      <c r="G8" s="47"/>
      <c r="H8" s="48"/>
      <c r="I8" s="48"/>
      <c r="J8" s="51"/>
      <c r="K8" s="51"/>
      <c r="L8" s="68"/>
      <c r="M8" s="68"/>
      <c r="N8" s="72"/>
      <c r="O8" s="72"/>
      <c r="P8" s="5" t="s">
        <v>13</v>
      </c>
      <c r="Q8" s="75" t="s">
        <v>5</v>
      </c>
      <c r="R8" s="76"/>
    </row>
    <row r="9" spans="1:18" ht="16.5" customHeight="1">
      <c r="A9" s="13"/>
      <c r="B9" s="13"/>
      <c r="C9" s="52" t="s">
        <v>9</v>
      </c>
      <c r="D9" s="55" t="s">
        <v>17</v>
      </c>
      <c r="E9" s="56"/>
      <c r="F9" s="57"/>
      <c r="G9" s="58" t="s">
        <v>25</v>
      </c>
      <c r="H9" s="59"/>
      <c r="I9" s="20"/>
      <c r="J9" s="62"/>
      <c r="K9" s="63"/>
      <c r="L9" s="63"/>
      <c r="M9" s="64"/>
      <c r="N9" s="58" t="str">
        <f>"-лионной степени капель Абсолютного Огня,"</f>
        <v>-лионной степени капель Абсолютного Огня,</v>
      </c>
      <c r="O9" s="79"/>
      <c r="P9" s="22"/>
      <c r="Q9" s="82" t="s">
        <v>10</v>
      </c>
      <c r="R9" s="77" t="str">
        <f>CONCATENATE(E10,"-ого Абсолюта ", G9)</f>
        <v>17179869184-ого Абсолюта Синтез-ИВДИВО-Цельности ИВО</v>
      </c>
    </row>
    <row r="10" spans="1:18" ht="16.5" thickBot="1">
      <c r="A10" s="26">
        <v>21</v>
      </c>
      <c r="B10" s="26">
        <v>22906503168</v>
      </c>
      <c r="C10" s="53"/>
      <c r="D10" s="18" t="str">
        <f xml:space="preserve"> CONCATENATE("с ",E10-D7+1," по ")</f>
        <v xml:space="preserve">с 12884901889 по </v>
      </c>
      <c r="E10" s="12">
        <f>D7*4</f>
        <v>17179869184</v>
      </c>
      <c r="F10" s="6" t="str">
        <f>"-й Абсолюты "</f>
        <v xml:space="preserve">-й Абсолюты </v>
      </c>
      <c r="G10" s="60"/>
      <c r="H10" s="61"/>
      <c r="I10" s="24">
        <f t="shared" ref="I10" si="0">MOD(B10-1073741824*A10+A10+3,11)+1</f>
        <v>3</v>
      </c>
      <c r="J10" s="14">
        <f>POWER(2,I10)</f>
        <v>8</v>
      </c>
      <c r="K10" s="15" t="s">
        <v>0</v>
      </c>
      <c r="L10" s="16">
        <f>INT((B10+3)/11)</f>
        <v>2082409379</v>
      </c>
      <c r="M10" s="17">
        <f>B10+3+L10</f>
        <v>24988912550</v>
      </c>
      <c r="N10" s="80"/>
      <c r="O10" s="81"/>
      <c r="P10" s="23">
        <f>B10</f>
        <v>22906503168</v>
      </c>
      <c r="Q10" s="53"/>
      <c r="R10" s="78"/>
    </row>
    <row r="11" spans="1:18" ht="16.5" customHeight="1">
      <c r="A11" s="13"/>
      <c r="B11" s="13"/>
      <c r="C11" s="53"/>
      <c r="D11" s="55" t="s">
        <v>18</v>
      </c>
      <c r="E11" s="56"/>
      <c r="F11" s="57"/>
      <c r="G11" s="60"/>
      <c r="H11" s="61"/>
      <c r="I11" s="20"/>
      <c r="J11" s="62"/>
      <c r="K11" s="63"/>
      <c r="L11" s="63"/>
      <c r="M11" s="64"/>
      <c r="N11" s="80"/>
      <c r="O11" s="81"/>
      <c r="P11" s="22"/>
      <c r="Q11" s="53"/>
      <c r="R11" s="77" t="str">
        <f>CONCATENATE(E12,"-ого Абсолюта ", G9)</f>
        <v>12884901888-ого Абсолюта Синтез-ИВДИВО-Цельности ИВО</v>
      </c>
    </row>
    <row r="12" spans="1:18" ht="16.5" thickBot="1">
      <c r="A12" s="26">
        <v>17</v>
      </c>
      <c r="B12" s="26">
        <v>18611535872</v>
      </c>
      <c r="C12" s="53"/>
      <c r="D12" s="18" t="str">
        <f xml:space="preserve"> CONCATENATE("с ",E12-D7+1," по ")</f>
        <v xml:space="preserve">с 8589934593 по </v>
      </c>
      <c r="E12" s="12">
        <f>D7*3</f>
        <v>12884901888</v>
      </c>
      <c r="F12" s="6" t="str">
        <f t="shared" ref="F12:F16" si="1">"-й Абсолюты "</f>
        <v xml:space="preserve">-й Абсолюты </v>
      </c>
      <c r="G12" s="60"/>
      <c r="H12" s="61"/>
      <c r="I12" s="24">
        <f t="shared" ref="I12" si="2">MOD(B12-1073741824*A12+A12+3,11)+1</f>
        <v>10</v>
      </c>
      <c r="J12" s="14">
        <f t="shared" ref="J12" si="3">POWER(2,I12)</f>
        <v>1024</v>
      </c>
      <c r="K12" s="15" t="s">
        <v>0</v>
      </c>
      <c r="L12" s="16">
        <f>INT((B12+3)/11)</f>
        <v>1691957806</v>
      </c>
      <c r="M12" s="17">
        <f>B12+3+L12</f>
        <v>20303493681</v>
      </c>
      <c r="N12" s="80"/>
      <c r="O12" s="81"/>
      <c r="P12" s="23">
        <f>B12</f>
        <v>18611535872</v>
      </c>
      <c r="Q12" s="53"/>
      <c r="R12" s="78"/>
    </row>
    <row r="13" spans="1:18" ht="16.5" customHeight="1">
      <c r="A13" s="13"/>
      <c r="B13" s="13"/>
      <c r="C13" s="53"/>
      <c r="D13" s="55" t="s">
        <v>19</v>
      </c>
      <c r="E13" s="56"/>
      <c r="F13" s="57"/>
      <c r="G13" s="83" t="s">
        <v>16</v>
      </c>
      <c r="H13" s="61"/>
      <c r="I13" s="20"/>
      <c r="J13" s="62"/>
      <c r="K13" s="63"/>
      <c r="L13" s="63"/>
      <c r="M13" s="64"/>
      <c r="N13" s="83" t="s">
        <v>2</v>
      </c>
      <c r="O13" s="81"/>
      <c r="P13" s="22"/>
      <c r="Q13" s="53"/>
      <c r="R13" s="77" t="str">
        <f>CONCATENATE(E14,"-ого Абсолюта ", G9)</f>
        <v>8589934592-ого Абсолюта Синтез-ИВДИВО-Цельности ИВО</v>
      </c>
    </row>
    <row r="14" spans="1:18" ht="16.5" customHeight="1" thickBot="1">
      <c r="A14" s="26">
        <v>13</v>
      </c>
      <c r="B14" s="26">
        <v>14316568576</v>
      </c>
      <c r="C14" s="53"/>
      <c r="D14" s="18" t="str">
        <f xml:space="preserve"> CONCATENATE("с ",E14-D7+1," по ")</f>
        <v xml:space="preserve">с 4294967297 по </v>
      </c>
      <c r="E14" s="12">
        <f>D7*2</f>
        <v>8589934592</v>
      </c>
      <c r="F14" s="6" t="str">
        <f t="shared" si="1"/>
        <v xml:space="preserve">-й Абсолюты </v>
      </c>
      <c r="G14" s="60" t="s">
        <v>16</v>
      </c>
      <c r="H14" s="61"/>
      <c r="I14" s="24">
        <f t="shared" ref="I14" si="4">MOD(B14-1073741824*A14+A14+3,11)+1</f>
        <v>6</v>
      </c>
      <c r="J14" s="14">
        <f t="shared" ref="J14" si="5">POWER(2,I14)</f>
        <v>64</v>
      </c>
      <c r="K14" s="15" t="s">
        <v>0</v>
      </c>
      <c r="L14" s="16">
        <f>INT((B14+3)/11)</f>
        <v>1301506234</v>
      </c>
      <c r="M14" s="17">
        <f>B14+3+L14</f>
        <v>15618074813</v>
      </c>
      <c r="N14" s="80" t="s">
        <v>2</v>
      </c>
      <c r="O14" s="81"/>
      <c r="P14" s="23">
        <f>B14</f>
        <v>14316568576</v>
      </c>
      <c r="Q14" s="53"/>
      <c r="R14" s="78"/>
    </row>
    <row r="15" spans="1:18" ht="16.5" customHeight="1">
      <c r="A15" s="13"/>
      <c r="B15" s="13"/>
      <c r="C15" s="53"/>
      <c r="D15" s="55" t="s">
        <v>20</v>
      </c>
      <c r="E15" s="56"/>
      <c r="F15" s="57"/>
      <c r="G15" s="60"/>
      <c r="H15" s="61"/>
      <c r="I15" s="20"/>
      <c r="J15" s="62"/>
      <c r="K15" s="63"/>
      <c r="L15" s="63"/>
      <c r="M15" s="64"/>
      <c r="N15" s="80"/>
      <c r="O15" s="81"/>
      <c r="P15" s="22"/>
      <c r="Q15" s="53"/>
      <c r="R15" s="77" t="str">
        <f>CONCATENATE(E16,"-ого Абсолюта ", G9)</f>
        <v>4294967296-ого Абсолюта Синтез-ИВДИВО-Цельности ИВО</v>
      </c>
    </row>
    <row r="16" spans="1:18" ht="16.5" thickBot="1">
      <c r="A16" s="26">
        <v>9</v>
      </c>
      <c r="B16" s="26">
        <v>10021601280</v>
      </c>
      <c r="C16" s="54"/>
      <c r="D16" s="18" t="str">
        <f xml:space="preserve"> CONCATENATE("с ",E16-D7+1," по ")</f>
        <v xml:space="preserve">с 1 по </v>
      </c>
      <c r="E16" s="12">
        <f>D7</f>
        <v>4294967296</v>
      </c>
      <c r="F16" s="6" t="str">
        <f t="shared" si="1"/>
        <v xml:space="preserve">-й Абсолюты </v>
      </c>
      <c r="G16" s="84"/>
      <c r="H16" s="85"/>
      <c r="I16" s="25">
        <f t="shared" ref="I16" si="6">MOD(B16-1073741824*A16+A16+3,11)+1</f>
        <v>2</v>
      </c>
      <c r="J16" s="14">
        <f t="shared" ref="J16" si="7">POWER(2,I16)</f>
        <v>4</v>
      </c>
      <c r="K16" s="15" t="s">
        <v>0</v>
      </c>
      <c r="L16" s="16">
        <f>INT((B16+3)/11)</f>
        <v>911054662</v>
      </c>
      <c r="M16" s="17">
        <f>B16+3+L16</f>
        <v>10932655945</v>
      </c>
      <c r="N16" s="86"/>
      <c r="O16" s="87"/>
      <c r="P16" s="23">
        <f>B16</f>
        <v>10021601280</v>
      </c>
      <c r="Q16" s="54"/>
      <c r="R16" s="78"/>
    </row>
    <row r="17" spans="3:18">
      <c r="C17" s="21" t="s">
        <v>7</v>
      </c>
      <c r="D17" s="11">
        <f>D7*4</f>
        <v>17179869184</v>
      </c>
      <c r="E17" s="11" t="s">
        <v>8</v>
      </c>
      <c r="F17" s="8"/>
      <c r="G17" s="19"/>
      <c r="H17" s="19"/>
      <c r="I17" s="3"/>
      <c r="J17" s="10"/>
      <c r="K17" s="2"/>
      <c r="L17" s="8"/>
      <c r="M17" s="9"/>
      <c r="N17" s="7"/>
      <c r="O17" s="7"/>
      <c r="P17" s="7"/>
      <c r="Q17" s="7"/>
      <c r="R17" s="2"/>
    </row>
  </sheetData>
  <mergeCells count="34">
    <mergeCell ref="B7:B8"/>
    <mergeCell ref="C7:C8"/>
    <mergeCell ref="L7:L8"/>
    <mergeCell ref="Q8:R8"/>
    <mergeCell ref="C9:C16"/>
    <mergeCell ref="D9:F9"/>
    <mergeCell ref="G9:H12"/>
    <mergeCell ref="J9:M9"/>
    <mergeCell ref="N9:O12"/>
    <mergeCell ref="Q9:Q16"/>
    <mergeCell ref="R9:R10"/>
    <mergeCell ref="D11:F11"/>
    <mergeCell ref="J11:M11"/>
    <mergeCell ref="R11:R12"/>
    <mergeCell ref="D13:F13"/>
    <mergeCell ref="G13:H16"/>
    <mergeCell ref="B1:R1"/>
    <mergeCell ref="B2:R2"/>
    <mergeCell ref="B5:Q5"/>
    <mergeCell ref="B3:R3"/>
    <mergeCell ref="B4:R4"/>
    <mergeCell ref="D6:R6"/>
    <mergeCell ref="D7:D8"/>
    <mergeCell ref="E7:I8"/>
    <mergeCell ref="J7:K8"/>
    <mergeCell ref="M7:M8"/>
    <mergeCell ref="N7:O8"/>
    <mergeCell ref="P7:R7"/>
    <mergeCell ref="J13:M13"/>
    <mergeCell ref="N13:O16"/>
    <mergeCell ref="R13:R14"/>
    <mergeCell ref="D15:F15"/>
    <mergeCell ref="J15:M15"/>
    <mergeCell ref="R15:R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8"/>
  <sheetViews>
    <sheetView workbookViewId="0">
      <selection activeCell="B1" sqref="B1:R1"/>
    </sheetView>
  </sheetViews>
  <sheetFormatPr defaultRowHeight="15"/>
  <cols>
    <col min="1" max="1" width="0.140625" customWidth="1"/>
    <col min="2" max="2" width="18.42578125" customWidth="1"/>
    <col min="3" max="3" width="9.85546875" customWidth="1"/>
    <col min="4" max="4" width="20.7109375" customWidth="1"/>
    <col min="5" max="5" width="18.28515625" customWidth="1"/>
    <col min="6" max="6" width="14" style="1" hidden="1" customWidth="1"/>
    <col min="7" max="7" width="6.85546875" customWidth="1"/>
    <col min="8" max="8" width="8.5703125" customWidth="1"/>
    <col min="9" max="9" width="2.140625" hidden="1" customWidth="1"/>
    <col min="10" max="10" width="5.85546875" customWidth="1"/>
    <col min="11" max="11" width="2.140625" customWidth="1"/>
    <col min="12" max="12" width="14.28515625" hidden="1" customWidth="1"/>
    <col min="13" max="13" width="18.7109375" customWidth="1"/>
    <col min="14" max="14" width="13.42578125" bestFit="1" customWidth="1"/>
    <col min="15" max="15" width="7.28515625" customWidth="1"/>
    <col min="16" max="16" width="15.42578125" bestFit="1" customWidth="1"/>
    <col min="17" max="17" width="4.28515625" customWidth="1"/>
    <col min="18" max="18" width="29.42578125" customWidth="1"/>
    <col min="19" max="19" width="0.140625" hidden="1" customWidth="1"/>
  </cols>
  <sheetData>
    <row r="1" spans="1:18" ht="18.75" customHeight="1">
      <c r="B1" s="37" t="str">
        <f>CONCATENATE("Таблица для стяжания Абсолютов ",G9)</f>
        <v>Таблица для стяжания Абсолютов ИВ Аватаров ИВО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8" ht="30" customHeight="1"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43.5" customHeight="1">
      <c r="B3" s="40" t="s">
        <v>39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38"/>
    </row>
    <row r="4" spans="1:18" ht="80.25" customHeight="1"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38"/>
    </row>
    <row r="5" spans="1:18" ht="48" customHeight="1">
      <c r="B5" s="40" t="s">
        <v>14</v>
      </c>
      <c r="C5" s="40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38"/>
      <c r="Q5" s="38"/>
    </row>
    <row r="6" spans="1:18" ht="93.75" customHeight="1" thickBot="1">
      <c r="D6" s="65" t="s">
        <v>43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18" ht="15.75" customHeight="1">
      <c r="B7" s="41" t="s">
        <v>15</v>
      </c>
      <c r="C7" s="43" t="s">
        <v>6</v>
      </c>
      <c r="D7" s="43">
        <v>17179869184</v>
      </c>
      <c r="E7" s="45"/>
      <c r="F7" s="45"/>
      <c r="G7" s="45"/>
      <c r="H7" s="46"/>
      <c r="I7" s="46"/>
      <c r="J7" s="49" t="s">
        <v>12</v>
      </c>
      <c r="K7" s="50"/>
      <c r="L7" s="67" t="s">
        <v>0</v>
      </c>
      <c r="M7" s="67" t="s">
        <v>1</v>
      </c>
      <c r="N7" s="71"/>
      <c r="O7" s="71"/>
      <c r="P7" s="73" t="s">
        <v>4</v>
      </c>
      <c r="Q7" s="73"/>
      <c r="R7" s="74"/>
    </row>
    <row r="8" spans="1:18" ht="32.25" customHeight="1" thickBot="1">
      <c r="B8" s="42"/>
      <c r="C8" s="44"/>
      <c r="D8" s="44"/>
      <c r="E8" s="47"/>
      <c r="F8" s="47"/>
      <c r="G8" s="47"/>
      <c r="H8" s="48"/>
      <c r="I8" s="48"/>
      <c r="J8" s="51"/>
      <c r="K8" s="51"/>
      <c r="L8" s="68"/>
      <c r="M8" s="68"/>
      <c r="N8" s="72"/>
      <c r="O8" s="72"/>
      <c r="P8" s="5" t="s">
        <v>13</v>
      </c>
      <c r="Q8" s="75" t="s">
        <v>5</v>
      </c>
      <c r="R8" s="76"/>
    </row>
    <row r="9" spans="1:18" ht="19.5" customHeight="1">
      <c r="A9" s="13"/>
      <c r="B9" s="13"/>
      <c r="C9" s="52" t="s">
        <v>9</v>
      </c>
      <c r="D9" s="55" t="s">
        <v>17</v>
      </c>
      <c r="E9" s="89"/>
      <c r="F9" s="90"/>
      <c r="G9" s="58" t="s">
        <v>24</v>
      </c>
      <c r="H9" s="96"/>
      <c r="I9" s="20"/>
      <c r="J9" s="62"/>
      <c r="K9" s="91"/>
      <c r="L9" s="91"/>
      <c r="M9" s="92"/>
      <c r="N9" s="58" t="str">
        <f>"-лионной степени капель Абсолютного Огня,"</f>
        <v>-лионной степени капель Абсолютного Огня,</v>
      </c>
      <c r="O9" s="79"/>
      <c r="P9" s="22"/>
      <c r="Q9" s="82" t="s">
        <v>23</v>
      </c>
      <c r="R9" s="77" t="str">
        <f>CONCATENATE(E10,"-ого Абсолюта ", G9)</f>
        <v>68719476736-ого Абсолюта ИВ Аватаров ИВО</v>
      </c>
    </row>
    <row r="10" spans="1:18" ht="19.5" customHeight="1" thickBot="1">
      <c r="A10" s="26">
        <v>85</v>
      </c>
      <c r="B10" s="26">
        <v>91625979904</v>
      </c>
      <c r="C10" s="53"/>
      <c r="D10" s="18" t="s">
        <v>33</v>
      </c>
      <c r="E10" s="12">
        <v>68719476736</v>
      </c>
      <c r="F10" s="6" t="s">
        <v>29</v>
      </c>
      <c r="G10" s="83"/>
      <c r="H10" s="93"/>
      <c r="I10" s="24">
        <v>1</v>
      </c>
      <c r="J10" s="14">
        <v>2</v>
      </c>
      <c r="K10" s="15" t="s">
        <v>0</v>
      </c>
      <c r="L10" s="16">
        <v>8329634537</v>
      </c>
      <c r="M10" s="17">
        <v>99955614444</v>
      </c>
      <c r="N10" s="80"/>
      <c r="O10" s="81"/>
      <c r="P10" s="23">
        <f>B10</f>
        <v>91625979904</v>
      </c>
      <c r="Q10" s="53"/>
      <c r="R10" s="78"/>
    </row>
    <row r="11" spans="1:18" ht="19.5" customHeight="1">
      <c r="A11" s="13"/>
      <c r="B11" s="13"/>
      <c r="C11" s="53"/>
      <c r="D11" s="55" t="s">
        <v>18</v>
      </c>
      <c r="E11" s="89"/>
      <c r="F11" s="90"/>
      <c r="G11" s="83"/>
      <c r="H11" s="93"/>
      <c r="I11" s="20"/>
      <c r="J11" s="62"/>
      <c r="K11" s="91"/>
      <c r="L11" s="91"/>
      <c r="M11" s="92"/>
      <c r="N11" s="80"/>
      <c r="O11" s="81"/>
      <c r="P11" s="22"/>
      <c r="Q11" s="53"/>
      <c r="R11" s="77" t="str">
        <f>CONCATENATE(E12,"-ого Абсолюта ", G9)</f>
        <v>51539607552-ого Абсолюта ИВ Аватаров ИВО</v>
      </c>
    </row>
    <row r="12" spans="1:18" ht="19.5" customHeight="1" thickBot="1">
      <c r="A12" s="26">
        <v>69</v>
      </c>
      <c r="B12" s="26">
        <v>74446110720</v>
      </c>
      <c r="C12" s="53"/>
      <c r="D12" s="18" t="s">
        <v>34</v>
      </c>
      <c r="E12" s="12">
        <v>51539607552</v>
      </c>
      <c r="F12" s="6" t="s">
        <v>29</v>
      </c>
      <c r="G12" s="83"/>
      <c r="H12" s="93"/>
      <c r="I12" s="24">
        <v>7</v>
      </c>
      <c r="J12" s="14">
        <v>128</v>
      </c>
      <c r="K12" s="15" t="s">
        <v>0</v>
      </c>
      <c r="L12" s="16">
        <v>6767828247</v>
      </c>
      <c r="M12" s="17">
        <v>81213938970</v>
      </c>
      <c r="N12" s="80"/>
      <c r="O12" s="81"/>
      <c r="P12" s="23">
        <f>B12</f>
        <v>74446110720</v>
      </c>
      <c r="Q12" s="53"/>
      <c r="R12" s="78"/>
    </row>
    <row r="13" spans="1:18" ht="19.5" customHeight="1">
      <c r="A13" s="13"/>
      <c r="B13" s="13"/>
      <c r="C13" s="53"/>
      <c r="D13" s="55" t="s">
        <v>19</v>
      </c>
      <c r="E13" s="89"/>
      <c r="F13" s="90"/>
      <c r="G13" s="83" t="s">
        <v>16</v>
      </c>
      <c r="H13" s="93"/>
      <c r="I13" s="20"/>
      <c r="J13" s="62"/>
      <c r="K13" s="91"/>
      <c r="L13" s="91"/>
      <c r="M13" s="92"/>
      <c r="N13" s="83" t="s">
        <v>2</v>
      </c>
      <c r="O13" s="81"/>
      <c r="P13" s="22"/>
      <c r="Q13" s="53"/>
      <c r="R13" s="77" t="str">
        <f>CONCATENATE(E14,"-ого Абсолюта ", G9)</f>
        <v>34359738368-ого Абсолюта ИВ Аватаров ИВО</v>
      </c>
    </row>
    <row r="14" spans="1:18" ht="19.5" customHeight="1" thickBot="1">
      <c r="A14" s="26">
        <v>53</v>
      </c>
      <c r="B14" s="26">
        <v>57266241536</v>
      </c>
      <c r="C14" s="53"/>
      <c r="D14" s="18" t="s">
        <v>35</v>
      </c>
      <c r="E14" s="12">
        <v>34359738368</v>
      </c>
      <c r="F14" s="6" t="s">
        <v>29</v>
      </c>
      <c r="G14" s="83"/>
      <c r="H14" s="93"/>
      <c r="I14" s="24">
        <v>2</v>
      </c>
      <c r="J14" s="14">
        <v>4</v>
      </c>
      <c r="K14" s="15" t="s">
        <v>0</v>
      </c>
      <c r="L14" s="16">
        <v>5206021958</v>
      </c>
      <c r="M14" s="17">
        <v>62472263497</v>
      </c>
      <c r="N14" s="80" t="s">
        <v>2</v>
      </c>
      <c r="O14" s="81"/>
      <c r="P14" s="23">
        <f>B14</f>
        <v>57266241536</v>
      </c>
      <c r="Q14" s="53"/>
      <c r="R14" s="78"/>
    </row>
    <row r="15" spans="1:18" ht="19.5" customHeight="1">
      <c r="A15" s="13"/>
      <c r="B15" s="13"/>
      <c r="C15" s="53"/>
      <c r="D15" s="55" t="s">
        <v>20</v>
      </c>
      <c r="E15" s="89"/>
      <c r="F15" s="90"/>
      <c r="G15" s="83"/>
      <c r="H15" s="93"/>
      <c r="I15" s="20"/>
      <c r="J15" s="62"/>
      <c r="K15" s="91"/>
      <c r="L15" s="91"/>
      <c r="M15" s="92"/>
      <c r="N15" s="80"/>
      <c r="O15" s="81"/>
      <c r="P15" s="22"/>
      <c r="Q15" s="53"/>
      <c r="R15" s="77" t="str">
        <f>CONCATENATE(E16,"-ого Абсолюта ", G9)</f>
        <v>17179869184-ого Абсолюта ИВ Аватаров ИВО</v>
      </c>
    </row>
    <row r="16" spans="1:18" ht="19.5" customHeight="1" thickBot="1">
      <c r="A16" s="26">
        <v>37</v>
      </c>
      <c r="B16" s="26">
        <v>40086372352</v>
      </c>
      <c r="C16" s="54"/>
      <c r="D16" s="18" t="s">
        <v>30</v>
      </c>
      <c r="E16" s="12">
        <v>17179869184</v>
      </c>
      <c r="F16" s="6" t="s">
        <v>29</v>
      </c>
      <c r="G16" s="94"/>
      <c r="H16" s="95"/>
      <c r="I16" s="25">
        <v>8</v>
      </c>
      <c r="J16" s="14">
        <v>256</v>
      </c>
      <c r="K16" s="15" t="s">
        <v>0</v>
      </c>
      <c r="L16" s="16">
        <v>3644215668</v>
      </c>
      <c r="M16" s="17">
        <v>43730588023</v>
      </c>
      <c r="N16" s="86"/>
      <c r="O16" s="87"/>
      <c r="P16" s="23">
        <f>B16</f>
        <v>40086372352</v>
      </c>
      <c r="Q16" s="54"/>
      <c r="R16" s="78"/>
    </row>
    <row r="17" spans="3:18">
      <c r="C17" s="21" t="s">
        <v>7</v>
      </c>
      <c r="D17" s="11">
        <f>D7*4</f>
        <v>68719476736</v>
      </c>
      <c r="E17" s="11" t="s">
        <v>8</v>
      </c>
      <c r="F17" s="8"/>
      <c r="G17" s="19"/>
      <c r="H17" s="19"/>
      <c r="I17" s="3"/>
      <c r="J17" s="10"/>
      <c r="K17" s="2"/>
      <c r="L17" s="8"/>
      <c r="M17" s="9"/>
      <c r="N17" s="7"/>
      <c r="O17" s="7"/>
      <c r="P17" s="7"/>
      <c r="Q17" s="7"/>
      <c r="R17" s="2"/>
    </row>
    <row r="18" spans="3:18">
      <c r="F18"/>
    </row>
  </sheetData>
  <mergeCells count="34">
    <mergeCell ref="C9:C16"/>
    <mergeCell ref="J9:M9"/>
    <mergeCell ref="N9:O12"/>
    <mergeCell ref="C7:C8"/>
    <mergeCell ref="D7:D8"/>
    <mergeCell ref="M7:M8"/>
    <mergeCell ref="D6:R6"/>
    <mergeCell ref="B7:B8"/>
    <mergeCell ref="B1:R1"/>
    <mergeCell ref="B2:R2"/>
    <mergeCell ref="B3:R3"/>
    <mergeCell ref="B4:R4"/>
    <mergeCell ref="B5:Q5"/>
    <mergeCell ref="E7:I8"/>
    <mergeCell ref="J7:K8"/>
    <mergeCell ref="L7:L8"/>
    <mergeCell ref="N7:O8"/>
    <mergeCell ref="P7:R7"/>
    <mergeCell ref="Q8:R8"/>
    <mergeCell ref="Q9:Q16"/>
    <mergeCell ref="R9:R10"/>
    <mergeCell ref="D11:F11"/>
    <mergeCell ref="J11:M11"/>
    <mergeCell ref="R11:R12"/>
    <mergeCell ref="D13:F13"/>
    <mergeCell ref="G13:H16"/>
    <mergeCell ref="J13:M13"/>
    <mergeCell ref="N13:O16"/>
    <mergeCell ref="R13:R14"/>
    <mergeCell ref="D15:F15"/>
    <mergeCell ref="J15:M15"/>
    <mergeCell ref="R15:R16"/>
    <mergeCell ref="D9:F9"/>
    <mergeCell ref="G9:H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7"/>
  <sheetViews>
    <sheetView topLeftCell="C1" workbookViewId="0">
      <selection activeCell="C1" sqref="C1:S1"/>
    </sheetView>
  </sheetViews>
  <sheetFormatPr defaultRowHeight="15"/>
  <cols>
    <col min="1" max="1" width="0.42578125" hidden="1" customWidth="1"/>
    <col min="2" max="2" width="17.42578125" hidden="1" customWidth="1"/>
    <col min="3" max="3" width="17.85546875" customWidth="1"/>
    <col min="4" max="4" width="10.140625" customWidth="1"/>
    <col min="5" max="6" width="16.5703125" bestFit="1" customWidth="1"/>
    <col min="7" max="7" width="15.42578125" customWidth="1"/>
    <col min="8" max="8" width="13" customWidth="1"/>
    <col min="9" max="9" width="4.5703125" hidden="1" customWidth="1"/>
    <col min="10" max="10" width="6.85546875" hidden="1" customWidth="1"/>
    <col min="11" max="11" width="9.140625" customWidth="1"/>
    <col min="12" max="12" width="2.140625" customWidth="1"/>
    <col min="13" max="13" width="15.42578125" hidden="1" customWidth="1"/>
    <col min="14" max="14" width="19.140625" customWidth="1"/>
    <col min="15" max="15" width="4" bestFit="1" customWidth="1"/>
    <col min="16" max="16" width="14" customWidth="1"/>
    <col min="17" max="17" width="16.5703125" bestFit="1" customWidth="1"/>
    <col min="18" max="18" width="3.5703125" customWidth="1"/>
    <col min="19" max="19" width="21.42578125" customWidth="1"/>
  </cols>
  <sheetData>
    <row r="1" spans="1:19" ht="18.75" customHeight="1">
      <c r="C1" s="37" t="str">
        <f>CONCATENATE("Таблица для стяжания Абсолютов ",H9)</f>
        <v>Таблица для стяжания Абсолютов ИВО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19" ht="30" customHeight="1">
      <c r="C2" s="39" t="s">
        <v>32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8"/>
    </row>
    <row r="3" spans="1:19" ht="33.75" customHeight="1">
      <c r="C3" s="40" t="s">
        <v>31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8"/>
    </row>
    <row r="4" spans="1:19" ht="81" customHeight="1">
      <c r="C4" s="40" t="s">
        <v>21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38"/>
    </row>
    <row r="5" spans="1:19" ht="39" customHeight="1">
      <c r="C5" s="97" t="s">
        <v>14</v>
      </c>
      <c r="D5" s="97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9"/>
      <c r="R5" s="99"/>
    </row>
    <row r="6" spans="1:19" ht="60" customHeight="1" thickBot="1">
      <c r="E6" s="65" t="s">
        <v>44</v>
      </c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ht="15.75" customHeight="1">
      <c r="C7" s="41" t="s">
        <v>15</v>
      </c>
      <c r="D7" s="43" t="s">
        <v>6</v>
      </c>
      <c r="E7" s="43">
        <v>68719476736</v>
      </c>
      <c r="F7" s="45"/>
      <c r="G7" s="45"/>
      <c r="H7" s="45"/>
      <c r="I7" s="46"/>
      <c r="J7" s="46"/>
      <c r="K7" s="49" t="s">
        <v>12</v>
      </c>
      <c r="L7" s="50"/>
      <c r="M7" s="67" t="s">
        <v>0</v>
      </c>
      <c r="N7" s="67" t="s">
        <v>1</v>
      </c>
      <c r="O7" s="71"/>
      <c r="P7" s="71"/>
      <c r="Q7" s="73" t="s">
        <v>4</v>
      </c>
      <c r="R7" s="73"/>
      <c r="S7" s="74"/>
    </row>
    <row r="8" spans="1:19" ht="32.25" customHeight="1" thickBot="1">
      <c r="C8" s="42"/>
      <c r="D8" s="44"/>
      <c r="E8" s="44"/>
      <c r="F8" s="47"/>
      <c r="G8" s="47"/>
      <c r="H8" s="47"/>
      <c r="I8" s="48"/>
      <c r="J8" s="48"/>
      <c r="K8" s="51"/>
      <c r="L8" s="51"/>
      <c r="M8" s="68"/>
      <c r="N8" s="68"/>
      <c r="O8" s="72"/>
      <c r="P8" s="72"/>
      <c r="Q8" s="5" t="s">
        <v>13</v>
      </c>
      <c r="R8" s="75" t="s">
        <v>5</v>
      </c>
      <c r="S8" s="76"/>
    </row>
    <row r="9" spans="1:19" ht="20.25" customHeight="1">
      <c r="A9" s="13"/>
      <c r="B9" s="13"/>
      <c r="C9" s="13"/>
      <c r="D9" s="52" t="s">
        <v>9</v>
      </c>
      <c r="E9" s="55" t="s">
        <v>17</v>
      </c>
      <c r="F9" s="56"/>
      <c r="G9" s="57"/>
      <c r="H9" s="58" t="s">
        <v>22</v>
      </c>
      <c r="I9" s="59"/>
      <c r="J9" s="20"/>
      <c r="K9" s="62"/>
      <c r="L9" s="63"/>
      <c r="M9" s="63"/>
      <c r="N9" s="64"/>
      <c r="O9" s="58" t="str">
        <f>"-лионной степени капель Абсолютного Огня,"</f>
        <v>-лионной степени капель Абсолютного Огня,</v>
      </c>
      <c r="P9" s="79"/>
      <c r="Q9" s="22"/>
      <c r="R9" s="82" t="s">
        <v>3</v>
      </c>
      <c r="S9" s="77" t="str">
        <f>CONCATENATE(F10,"-ого Абсолюта ", H9)</f>
        <v>274877906944-ого Абсолюта ИВО</v>
      </c>
    </row>
    <row r="10" spans="1:19" ht="20.25" customHeight="1" thickBot="1">
      <c r="A10" s="26">
        <v>341</v>
      </c>
      <c r="B10" s="26">
        <f>INT(C10/1073741824)</f>
        <v>341</v>
      </c>
      <c r="C10" s="26">
        <v>366503886848</v>
      </c>
      <c r="D10" s="53"/>
      <c r="E10" s="18" t="str">
        <f xml:space="preserve"> CONCATENATE("с ",F10-E7+1," по ")</f>
        <v xml:space="preserve">с 206158430209 по </v>
      </c>
      <c r="F10" s="12">
        <f>E7*4</f>
        <v>274877906944</v>
      </c>
      <c r="G10" s="6" t="str">
        <f>"-й Абсолюты "</f>
        <v xml:space="preserve">-й Абсолюты </v>
      </c>
      <c r="H10" s="60"/>
      <c r="I10" s="61"/>
      <c r="J10" s="24">
        <f>MOD(C10-1073741824*B10+B10+3,11)+1</f>
        <v>4</v>
      </c>
      <c r="K10" s="14">
        <f>POWER(2,J10)</f>
        <v>16</v>
      </c>
      <c r="L10" s="15" t="s">
        <v>0</v>
      </c>
      <c r="M10" s="16">
        <f>INT((C10+3)/11)</f>
        <v>33318535168</v>
      </c>
      <c r="N10" s="17">
        <f>C10+3+M10</f>
        <v>399822422019</v>
      </c>
      <c r="O10" s="80"/>
      <c r="P10" s="81"/>
      <c r="Q10" s="23">
        <f>C10</f>
        <v>366503886848</v>
      </c>
      <c r="R10" s="53"/>
      <c r="S10" s="78"/>
    </row>
    <row r="11" spans="1:19" ht="20.25" customHeight="1">
      <c r="A11" s="13"/>
      <c r="B11" s="13"/>
      <c r="C11" s="13"/>
      <c r="D11" s="53"/>
      <c r="E11" s="55" t="s">
        <v>18</v>
      </c>
      <c r="F11" s="56"/>
      <c r="G11" s="57"/>
      <c r="H11" s="60"/>
      <c r="I11" s="61"/>
      <c r="J11" s="20"/>
      <c r="K11" s="62"/>
      <c r="L11" s="63"/>
      <c r="M11" s="63"/>
      <c r="N11" s="64"/>
      <c r="O11" s="80"/>
      <c r="P11" s="81"/>
      <c r="Q11" s="22"/>
      <c r="R11" s="53"/>
      <c r="S11" s="77" t="str">
        <f>CONCATENATE(F12,"-ого Абсолюта ", H9)</f>
        <v>206158430208-ого Абсолюта ИВО</v>
      </c>
    </row>
    <row r="12" spans="1:19" ht="20.25" customHeight="1" thickBot="1">
      <c r="A12" s="26">
        <f t="shared" ref="A12:B16" si="0">INT(B12/1073741824)</f>
        <v>0</v>
      </c>
      <c r="B12" s="26">
        <f t="shared" si="0"/>
        <v>277</v>
      </c>
      <c r="C12" s="26">
        <v>297784410112</v>
      </c>
      <c r="D12" s="53"/>
      <c r="E12" s="18" t="str">
        <f xml:space="preserve"> CONCATENATE("с ",F12-E7+1," по ")</f>
        <v xml:space="preserve">с 137438953473 по </v>
      </c>
      <c r="F12" s="12">
        <f>E7*3</f>
        <v>206158430208</v>
      </c>
      <c r="G12" s="6" t="str">
        <f t="shared" ref="G12:G16" si="1">"-й Абсолюты "</f>
        <v xml:space="preserve">-й Абсолюты </v>
      </c>
      <c r="H12" s="60"/>
      <c r="I12" s="61"/>
      <c r="J12" s="24">
        <f t="shared" ref="J12" si="2">MOD(C12-1073741824*B12+B12+3,11)+1</f>
        <v>6</v>
      </c>
      <c r="K12" s="14">
        <f t="shared" ref="K12:K16" si="3">POWER(2,J12)</f>
        <v>64</v>
      </c>
      <c r="L12" s="15" t="s">
        <v>0</v>
      </c>
      <c r="M12" s="16">
        <f>INT((C12+3)/11)</f>
        <v>27071310010</v>
      </c>
      <c r="N12" s="17">
        <f>C12+3+M12</f>
        <v>324855720125</v>
      </c>
      <c r="O12" s="80"/>
      <c r="P12" s="81"/>
      <c r="Q12" s="23">
        <f>C12</f>
        <v>297784410112</v>
      </c>
      <c r="R12" s="53"/>
      <c r="S12" s="78"/>
    </row>
    <row r="13" spans="1:19" ht="20.25" customHeight="1">
      <c r="A13" s="13"/>
      <c r="B13" s="13"/>
      <c r="C13" s="13"/>
      <c r="D13" s="53"/>
      <c r="E13" s="55" t="s">
        <v>19</v>
      </c>
      <c r="F13" s="56"/>
      <c r="G13" s="57"/>
      <c r="H13" s="83" t="s">
        <v>16</v>
      </c>
      <c r="I13" s="61"/>
      <c r="J13" s="20"/>
      <c r="K13" s="62"/>
      <c r="L13" s="63"/>
      <c r="M13" s="63"/>
      <c r="N13" s="64"/>
      <c r="O13" s="83" t="s">
        <v>2</v>
      </c>
      <c r="P13" s="81"/>
      <c r="Q13" s="22"/>
      <c r="R13" s="53"/>
      <c r="S13" s="77" t="str">
        <f>CONCATENATE(F14,"-ого Абсолюта ", H9)</f>
        <v>137438953472-ого Абсолюта ИВО</v>
      </c>
    </row>
    <row r="14" spans="1:19" ht="20.25" customHeight="1" thickBot="1">
      <c r="A14" s="26">
        <f t="shared" si="0"/>
        <v>0</v>
      </c>
      <c r="B14" s="26">
        <f t="shared" si="0"/>
        <v>213</v>
      </c>
      <c r="C14" s="26">
        <v>229064933376</v>
      </c>
      <c r="D14" s="53"/>
      <c r="E14" s="18" t="str">
        <f xml:space="preserve"> CONCATENATE("с ",F14-E7+1," по ")</f>
        <v xml:space="preserve">с 68719476737 по </v>
      </c>
      <c r="F14" s="12">
        <f>E7*2</f>
        <v>137438953472</v>
      </c>
      <c r="G14" s="6" t="str">
        <f t="shared" si="1"/>
        <v xml:space="preserve">-й Абсолюты </v>
      </c>
      <c r="H14" s="60" t="s">
        <v>16</v>
      </c>
      <c r="I14" s="61"/>
      <c r="J14" s="24">
        <f t="shared" ref="J14" si="4">MOD(C14-1073741824*B14+B14+3,11)+1</f>
        <v>8</v>
      </c>
      <c r="K14" s="14">
        <f t="shared" si="3"/>
        <v>256</v>
      </c>
      <c r="L14" s="15" t="s">
        <v>0</v>
      </c>
      <c r="M14" s="16">
        <f>INT((C14+3)/11)</f>
        <v>20824084852</v>
      </c>
      <c r="N14" s="17">
        <f>C14+3+M14</f>
        <v>249889018231</v>
      </c>
      <c r="O14" s="80" t="s">
        <v>2</v>
      </c>
      <c r="P14" s="81"/>
      <c r="Q14" s="23">
        <f>C14</f>
        <v>229064933376</v>
      </c>
      <c r="R14" s="53"/>
      <c r="S14" s="78"/>
    </row>
    <row r="15" spans="1:19" ht="20.25" customHeight="1">
      <c r="A15" s="13"/>
      <c r="B15" s="13"/>
      <c r="C15" s="13"/>
      <c r="D15" s="53"/>
      <c r="E15" s="55" t="s">
        <v>20</v>
      </c>
      <c r="F15" s="56"/>
      <c r="G15" s="57"/>
      <c r="H15" s="60"/>
      <c r="I15" s="61"/>
      <c r="J15" s="20"/>
      <c r="K15" s="62"/>
      <c r="L15" s="63"/>
      <c r="M15" s="63"/>
      <c r="N15" s="64"/>
      <c r="O15" s="80"/>
      <c r="P15" s="81"/>
      <c r="Q15" s="22"/>
      <c r="R15" s="53"/>
      <c r="S15" s="77" t="str">
        <f>CONCATENATE(F16,"-ого Абсолюта ", H9)</f>
        <v>68719476736-ого Абсолюта ИВО</v>
      </c>
    </row>
    <row r="16" spans="1:19" ht="20.25" customHeight="1" thickBot="1">
      <c r="A16" s="26">
        <f t="shared" si="0"/>
        <v>0</v>
      </c>
      <c r="B16" s="26">
        <f t="shared" si="0"/>
        <v>149</v>
      </c>
      <c r="C16" s="26">
        <v>160345456640</v>
      </c>
      <c r="D16" s="54"/>
      <c r="E16" s="18" t="str">
        <f xml:space="preserve"> CONCATENATE("с ",F16-E7+1," по ")</f>
        <v xml:space="preserve">с 1 по </v>
      </c>
      <c r="F16" s="12">
        <f>E7</f>
        <v>68719476736</v>
      </c>
      <c r="G16" s="6" t="str">
        <f t="shared" si="1"/>
        <v xml:space="preserve">-й Абсолюты </v>
      </c>
      <c r="H16" s="84"/>
      <c r="I16" s="85"/>
      <c r="J16" s="25">
        <f t="shared" ref="J16" si="5">MOD(C16-1073741824*B16+B16+3,11)+1</f>
        <v>10</v>
      </c>
      <c r="K16" s="14">
        <f t="shared" si="3"/>
        <v>1024</v>
      </c>
      <c r="L16" s="15" t="s">
        <v>0</v>
      </c>
      <c r="M16" s="16">
        <f>INT((C16+3)/11)</f>
        <v>14576859694</v>
      </c>
      <c r="N16" s="17">
        <f>C16+3+M16</f>
        <v>174922316337</v>
      </c>
      <c r="O16" s="86"/>
      <c r="P16" s="87"/>
      <c r="Q16" s="23">
        <f>C16</f>
        <v>160345456640</v>
      </c>
      <c r="R16" s="54"/>
      <c r="S16" s="78"/>
    </row>
    <row r="17" spans="4:19">
      <c r="D17" s="21" t="s">
        <v>7</v>
      </c>
      <c r="E17" s="11">
        <f>E7*4</f>
        <v>274877906944</v>
      </c>
      <c r="F17" s="11" t="s">
        <v>8</v>
      </c>
      <c r="G17" s="8"/>
      <c r="H17" s="19"/>
      <c r="I17" s="19"/>
      <c r="J17" s="3"/>
      <c r="K17" s="10"/>
      <c r="L17" s="2"/>
      <c r="M17" s="8"/>
      <c r="N17" s="9"/>
      <c r="O17" s="7"/>
      <c r="P17" s="7"/>
      <c r="Q17" s="7"/>
      <c r="R17" s="7"/>
      <c r="S17" s="2"/>
    </row>
  </sheetData>
  <mergeCells count="34">
    <mergeCell ref="C2:S2"/>
    <mergeCell ref="C3:S3"/>
    <mergeCell ref="C4:S4"/>
    <mergeCell ref="C1:S1"/>
    <mergeCell ref="C5:R5"/>
    <mergeCell ref="C7:C8"/>
    <mergeCell ref="D7:D8"/>
    <mergeCell ref="M7:M8"/>
    <mergeCell ref="E6:S6"/>
    <mergeCell ref="E7:E8"/>
    <mergeCell ref="F7:J8"/>
    <mergeCell ref="K7:L8"/>
    <mergeCell ref="N7:N8"/>
    <mergeCell ref="O7:P8"/>
    <mergeCell ref="Q7:S7"/>
    <mergeCell ref="R8:S8"/>
    <mergeCell ref="D9:D16"/>
    <mergeCell ref="E9:G9"/>
    <mergeCell ref="H9:I12"/>
    <mergeCell ref="K9:N9"/>
    <mergeCell ref="O9:P12"/>
    <mergeCell ref="E11:G11"/>
    <mergeCell ref="K11:N11"/>
    <mergeCell ref="S11:S12"/>
    <mergeCell ref="E13:G13"/>
    <mergeCell ref="H13:I16"/>
    <mergeCell ref="K13:N13"/>
    <mergeCell ref="O13:P16"/>
    <mergeCell ref="S13:S14"/>
    <mergeCell ref="E15:G15"/>
    <mergeCell ref="K15:N15"/>
    <mergeCell ref="S15:S16"/>
    <mergeCell ref="R9:R16"/>
    <mergeCell ref="S9:S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B3" sqref="B3"/>
    </sheetView>
  </sheetViews>
  <sheetFormatPr defaultRowHeight="15"/>
  <cols>
    <col min="2" max="2" width="16.5703125" bestFit="1" customWidth="1"/>
    <col min="3" max="3" width="9.140625" hidden="1" customWidth="1"/>
    <col min="4" max="4" width="58.28515625" bestFit="1" customWidth="1"/>
    <col min="5" max="5" width="9.42578125" hidden="1" customWidth="1"/>
    <col min="6" max="6" width="3.28515625" bestFit="1" customWidth="1"/>
    <col min="7" max="7" width="2.140625" customWidth="1"/>
    <col min="8" max="8" width="13.42578125" hidden="1" customWidth="1"/>
    <col min="9" max="9" width="16.5703125" bestFit="1" customWidth="1"/>
    <col min="10" max="10" width="69.85546875" bestFit="1" customWidth="1"/>
  </cols>
  <sheetData>
    <row r="1" spans="1:10" ht="15.75">
      <c r="A1" s="102" t="s">
        <v>40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>
      <c r="C2" s="1"/>
    </row>
    <row r="3" spans="1:10" s="36" customFormat="1" ht="32.25" customHeight="1">
      <c r="A3" s="27"/>
      <c r="B3" s="28">
        <v>366503886849</v>
      </c>
      <c r="C3" s="29">
        <f>INT(B3/1071741824)</f>
        <v>341</v>
      </c>
      <c r="D3" s="30" t="s">
        <v>45</v>
      </c>
      <c r="E3" s="31">
        <f>MOD(B3-1073741824*C3+C3+3,11)+1</f>
        <v>5</v>
      </c>
      <c r="F3" s="32">
        <f t="shared" ref="F3" si="0">POWER(2,E3)</f>
        <v>32</v>
      </c>
      <c r="G3" s="33" t="s">
        <v>0</v>
      </c>
      <c r="H3" s="34">
        <f>INT((B3+3)/11)</f>
        <v>33318535168</v>
      </c>
      <c r="I3" s="35">
        <f>B3+3+H3</f>
        <v>399822422020</v>
      </c>
      <c r="J3" s="30" t="str">
        <f>"-лионной степени капель Абсолютного Огня в Ядро Абсолюта ИВО"</f>
        <v>-лионной степени капель Абсолютного Огня в Ядро Абсолюта ИВО</v>
      </c>
    </row>
    <row r="4" spans="1:10" ht="16.5">
      <c r="A4" s="100"/>
      <c r="B4" s="100"/>
      <c r="C4" s="101"/>
      <c r="D4" s="101"/>
      <c r="E4" s="101"/>
      <c r="F4" s="101"/>
      <c r="G4" s="101"/>
      <c r="H4" s="101"/>
      <c r="I4" s="101"/>
      <c r="J4" s="101"/>
    </row>
    <row r="13" spans="1:10">
      <c r="A13" s="4"/>
      <c r="B13" s="4"/>
      <c r="C13" s="4"/>
    </row>
  </sheetData>
  <mergeCells count="2">
    <mergeCell ref="A4:J4"/>
    <mergeCell ref="A1:J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Соль-Мг</vt:lpstr>
      <vt:lpstr>Ля-Мг</vt:lpstr>
      <vt:lpstr>Си-Мг</vt:lpstr>
      <vt:lpstr>ИВАватаров</vt:lpstr>
      <vt:lpstr>ИВО</vt:lpstr>
      <vt:lpstr>Ядро Абсолюта ИВО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2022-02-18T04:37:02Z</dcterms:modified>
</cp:coreProperties>
</file>